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Z:\Общие документы\ОАиП\Рук. проектов ОАиП\Гемонова О.С\6 фаза\"/>
    </mc:Choice>
  </mc:AlternateContent>
  <xr:revisionPtr revIDLastSave="0" documentId="13_ncr:1_{89819C92-294C-4B5D-B4F4-A8BC9A62693C}" xr6:coauthVersionLast="47" xr6:coauthVersionMax="47" xr10:uidLastSave="{00000000-0000-0000-0000-000000000000}"/>
  <bookViews>
    <workbookView xWindow="-5400" yWindow="-21720" windowWidth="38640" windowHeight="21120" activeTab="1" xr2:uid="{00000000-000D-0000-FFFF-FFFF00000000}"/>
  </bookViews>
  <sheets>
    <sheet name="Sheet1" sheetId="1" r:id="rId1"/>
    <sheet name="6 кв Нагрузки ст. С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2" i="2" l="1"/>
  <c r="L72" i="2"/>
  <c r="K72" i="2"/>
  <c r="J72" i="2"/>
  <c r="I72" i="2"/>
  <c r="H72" i="2"/>
  <c r="G72" i="2"/>
  <c r="F72" i="2"/>
  <c r="E72" i="2"/>
  <c r="D72" i="2"/>
  <c r="M72" i="2" s="1"/>
  <c r="R72" i="2" s="1"/>
  <c r="Q71" i="2"/>
  <c r="M71" i="2"/>
  <c r="R71" i="2" s="1"/>
  <c r="Q70" i="2"/>
  <c r="M70" i="2"/>
  <c r="R70" i="2" s="1"/>
  <c r="R69" i="2"/>
  <c r="Q69" i="2"/>
  <c r="M69" i="2"/>
  <c r="Q68" i="2"/>
  <c r="M68" i="2"/>
  <c r="R68" i="2" s="1"/>
  <c r="Q67" i="2"/>
  <c r="M67" i="2"/>
  <c r="R67" i="2" s="1"/>
  <c r="Q66" i="2"/>
  <c r="M66" i="2"/>
  <c r="R66" i="2" s="1"/>
  <c r="Q65" i="2"/>
  <c r="M65" i="2"/>
  <c r="R65" i="2" s="1"/>
  <c r="Q64" i="2"/>
  <c r="M64" i="2"/>
  <c r="R64" i="2" s="1"/>
  <c r="Q63" i="2"/>
  <c r="M63" i="2"/>
  <c r="R63" i="2" s="1"/>
  <c r="Q62" i="2"/>
  <c r="M62" i="2"/>
  <c r="R62" i="2" s="1"/>
  <c r="P61" i="2"/>
  <c r="O61" i="2"/>
  <c r="N61" i="2"/>
  <c r="Q61" i="2" s="1"/>
  <c r="M61" i="2"/>
  <c r="L61" i="2"/>
  <c r="K61" i="2"/>
  <c r="J61" i="2"/>
  <c r="I61" i="2"/>
  <c r="H61" i="2"/>
  <c r="G61" i="2"/>
  <c r="F61" i="2"/>
  <c r="E61" i="2"/>
  <c r="D61" i="2"/>
  <c r="R60" i="2"/>
  <c r="Q60" i="2"/>
  <c r="M60" i="2"/>
  <c r="Q59" i="2"/>
  <c r="R59" i="2" s="1"/>
  <c r="M59" i="2"/>
  <c r="Q54" i="2"/>
  <c r="Q53" i="2"/>
  <c r="M53" i="2"/>
  <c r="R53" i="2" s="1"/>
  <c r="Q52" i="2"/>
  <c r="M52" i="2"/>
  <c r="R52" i="2" s="1"/>
  <c r="P51" i="2"/>
  <c r="O51" i="2"/>
  <c r="N51" i="2"/>
  <c r="Q51" i="2" s="1"/>
  <c r="M51" i="2"/>
  <c r="L51" i="2"/>
  <c r="K51" i="2"/>
  <c r="J51" i="2"/>
  <c r="I51" i="2"/>
  <c r="H51" i="2"/>
  <c r="G51" i="2"/>
  <c r="F51" i="2"/>
  <c r="E51" i="2"/>
  <c r="D51" i="2"/>
  <c r="R49" i="2"/>
  <c r="Q49" i="2"/>
  <c r="Q48" i="2"/>
  <c r="M48" i="2"/>
  <c r="R48" i="2" s="1"/>
  <c r="Q47" i="2"/>
  <c r="Q46" i="2"/>
  <c r="Q45" i="2"/>
  <c r="R43" i="2"/>
  <c r="Q42" i="2"/>
  <c r="M42" i="2"/>
  <c r="R42" i="2" s="1"/>
  <c r="P41" i="2"/>
  <c r="Q41" i="2" s="1"/>
  <c r="O41" i="2"/>
  <c r="N41" i="2"/>
  <c r="L41" i="2"/>
  <c r="M41" i="2" s="1"/>
  <c r="R41" i="2" s="1"/>
  <c r="K41" i="2"/>
  <c r="J41" i="2"/>
  <c r="I41" i="2"/>
  <c r="H41" i="2"/>
  <c r="G41" i="2"/>
  <c r="F41" i="2"/>
  <c r="E41" i="2"/>
  <c r="D41" i="2"/>
  <c r="Q40" i="2"/>
  <c r="R40" i="2" s="1"/>
  <c r="M40" i="2"/>
  <c r="Q39" i="2"/>
  <c r="M39" i="2"/>
  <c r="R39" i="2" s="1"/>
  <c r="Q38" i="2"/>
  <c r="M38" i="2"/>
  <c r="R38" i="2" s="1"/>
  <c r="Q37" i="2"/>
  <c r="M37" i="2"/>
  <c r="R37" i="2" s="1"/>
  <c r="Q36" i="2"/>
  <c r="M36" i="2"/>
  <c r="R36" i="2" s="1"/>
  <c r="R35" i="2"/>
  <c r="Q35" i="2"/>
  <c r="M35" i="2"/>
  <c r="Q34" i="2"/>
  <c r="P34" i="2"/>
  <c r="O34" i="2"/>
  <c r="N34" i="2"/>
  <c r="L34" i="2"/>
  <c r="K34" i="2"/>
  <c r="J34" i="2"/>
  <c r="I34" i="2"/>
  <c r="H34" i="2"/>
  <c r="G34" i="2"/>
  <c r="F34" i="2"/>
  <c r="E34" i="2"/>
  <c r="D34" i="2"/>
  <c r="M34" i="2" s="1"/>
  <c r="R34" i="2" s="1"/>
  <c r="R33" i="2"/>
  <c r="Q33" i="2"/>
  <c r="M33" i="2"/>
  <c r="Q28" i="2"/>
  <c r="M28" i="2"/>
  <c r="R28" i="2" s="1"/>
  <c r="M27" i="2"/>
  <c r="R27" i="2" s="1"/>
  <c r="Q26" i="2"/>
  <c r="M26" i="2"/>
  <c r="R26" i="2" s="1"/>
  <c r="M25" i="2"/>
  <c r="R25" i="2" s="1"/>
  <c r="M24" i="2"/>
  <c r="R24" i="2" s="1"/>
  <c r="L23" i="2"/>
  <c r="K23" i="2"/>
  <c r="J23" i="2"/>
  <c r="I23" i="2"/>
  <c r="H23" i="2"/>
  <c r="G23" i="2"/>
  <c r="F23" i="2"/>
  <c r="E23" i="2"/>
  <c r="D23" i="2"/>
  <c r="M23" i="2" s="1"/>
  <c r="R23" i="2" s="1"/>
  <c r="L22" i="2"/>
  <c r="M22" i="2" s="1"/>
  <c r="R22" i="2" s="1"/>
  <c r="K22" i="2"/>
  <c r="J22" i="2"/>
  <c r="I22" i="2"/>
  <c r="H22" i="2"/>
  <c r="G22" i="2"/>
  <c r="F22" i="2"/>
  <c r="E22" i="2"/>
  <c r="D22" i="2"/>
  <c r="M21" i="2"/>
  <c r="R21" i="2" s="1"/>
  <c r="M20" i="2"/>
  <c r="R20" i="2" s="1"/>
  <c r="M19" i="2"/>
  <c r="R19" i="2" s="1"/>
  <c r="M18" i="2"/>
  <c r="R18" i="2" s="1"/>
  <c r="M17" i="2"/>
  <c r="R17" i="2" s="1"/>
  <c r="Q16" i="2"/>
  <c r="M16" i="2"/>
  <c r="R16" i="2" s="1"/>
  <c r="M15" i="2"/>
  <c r="R15" i="2" s="1"/>
  <c r="R61" i="2" l="1"/>
  <c r="R5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Olga Gemonova</author>
  </authors>
  <commentList>
    <comment ref="D26" authorId="0" shapeId="0" xr:uid="{5DECA3B4-E7F3-4828-9207-9BC915A46992}">
      <text>
        <r>
          <rPr>
            <b/>
            <sz val="9"/>
            <color indexed="81"/>
            <rFont val="Tahoma"/>
            <family val="2"/>
            <charset val="204"/>
          </rPr>
          <t>Olga Gemonova: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ahoma"/>
            <family val="2"/>
            <charset val="204"/>
          </rPr>
          <t>Экспертиза от 10.06.26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26" authorId="0" shapeId="0" xr:uid="{D8D9C54B-B30C-41BE-B24D-960B754AC24D}">
      <text>
        <r>
          <rPr>
            <b/>
            <sz val="9"/>
            <color indexed="81"/>
            <rFont val="Tahoma"/>
            <family val="2"/>
            <charset val="204"/>
          </rPr>
          <t>Olga Gemonova: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ahoma"/>
            <family val="2"/>
            <charset val="204"/>
          </rPr>
          <t>Экспертиза от 12.02.26</t>
        </r>
      </text>
    </comment>
    <comment ref="F26" authorId="0" shapeId="0" xr:uid="{3DE3EAC1-4B24-4ECA-8E45-60685F9FAED3}">
      <text>
        <r>
          <rPr>
            <b/>
            <sz val="9"/>
            <color indexed="81"/>
            <rFont val="Tahoma"/>
            <family val="2"/>
            <charset val="204"/>
          </rPr>
          <t>Olga Gemonova: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ahoma"/>
            <family val="2"/>
            <charset val="204"/>
          </rPr>
          <t>Экспертиза от 19.03.26</t>
        </r>
      </text>
    </comment>
    <comment ref="G26" authorId="0" shapeId="0" xr:uid="{E6CFAC83-CD0C-46F8-BF2C-1AD47C261750}">
      <text>
        <r>
          <rPr>
            <b/>
            <sz val="12"/>
            <color indexed="81"/>
            <rFont val="Tahoma"/>
            <family val="2"/>
            <charset val="204"/>
          </rPr>
          <t>Экспертиза от 12.02.2026</t>
        </r>
      </text>
    </comment>
    <comment ref="H26" authorId="0" shapeId="0" xr:uid="{15BA0813-E53F-40A3-AAEE-0EC576E11FB5}">
      <text>
        <r>
          <rPr>
            <b/>
            <sz val="9"/>
            <color indexed="81"/>
            <rFont val="Tahoma"/>
            <family val="2"/>
            <charset val="204"/>
          </rPr>
          <t>Olga Gemonova: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ahoma"/>
            <family val="2"/>
            <charset val="204"/>
          </rPr>
          <t>Экспертиза от 19.03.26</t>
        </r>
      </text>
    </comment>
    <comment ref="I26" authorId="0" shapeId="0" xr:uid="{57A25F75-E3C2-4C52-8361-0DEFDB87935F}">
      <text>
        <r>
          <rPr>
            <b/>
            <sz val="9"/>
            <color indexed="81"/>
            <rFont val="Tahoma"/>
            <family val="2"/>
            <charset val="204"/>
          </rPr>
          <t xml:space="preserve">Olga Gemonova: </t>
        </r>
        <r>
          <rPr>
            <b/>
            <sz val="12"/>
            <color indexed="81"/>
            <rFont val="Tahoma"/>
            <family val="2"/>
            <charset val="204"/>
          </rPr>
          <t>Экспертиза от 30.03.26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26" authorId="0" shapeId="0" xr:uid="{025524F8-271F-47A1-8EC5-6455D755F56C}">
      <text>
        <r>
          <rPr>
            <b/>
            <sz val="9"/>
            <color indexed="81"/>
            <rFont val="Tahoma"/>
            <family val="2"/>
            <charset val="204"/>
          </rPr>
          <t>Olga Gemonova: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ahoma"/>
            <family val="2"/>
            <charset val="204"/>
          </rPr>
          <t>Экспертиза от 06.11.25</t>
        </r>
      </text>
    </comment>
    <comment ref="K26" authorId="0" shapeId="0" xr:uid="{4FBB2329-C720-4BCA-A769-F63FA2D95FC2}">
      <text>
        <r>
          <rPr>
            <b/>
            <sz val="9"/>
            <color indexed="81"/>
            <rFont val="Tahoma"/>
            <family val="2"/>
            <charset val="204"/>
          </rPr>
          <t xml:space="preserve">Olga Gemonova:
</t>
        </r>
        <r>
          <rPr>
            <b/>
            <sz val="12"/>
            <color indexed="81"/>
            <rFont val="Tahoma"/>
            <family val="2"/>
            <charset val="204"/>
          </rPr>
          <t>Экспертиза от 12.11.2025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26" authorId="0" shapeId="0" xr:uid="{4211C472-72A0-4DFC-B682-6328832184BD}">
      <text>
        <r>
          <rPr>
            <b/>
            <sz val="9"/>
            <color indexed="81"/>
            <rFont val="Tahoma"/>
            <family val="2"/>
            <charset val="204"/>
          </rPr>
          <t>Olga Gemonova: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ahoma"/>
            <family val="2"/>
            <charset val="204"/>
          </rPr>
          <t>Экспертиза от 21.11.2025</t>
        </r>
      </text>
    </comment>
  </commentList>
</comments>
</file>

<file path=xl/sharedStrings.xml><?xml version="1.0" encoding="utf-8"?>
<sst xmlns="http://schemas.openxmlformats.org/spreadsheetml/2006/main" count="291" uniqueCount="161">
  <si>
    <t>Сводная ведомость нагрузок 6 квартал. Застройка</t>
  </si>
  <si>
    <t>1 ПК</t>
  </si>
  <si>
    <t>2 ПК</t>
  </si>
  <si>
    <t>3 ПК</t>
  </si>
  <si>
    <t>4 ПК</t>
  </si>
  <si>
    <t>5 ПК</t>
  </si>
  <si>
    <t xml:space="preserve">6 ПК </t>
  </si>
  <si>
    <t>7 ПК</t>
  </si>
  <si>
    <t>8 ПК</t>
  </si>
  <si>
    <t>9 ПК</t>
  </si>
  <si>
    <t>Итого жилые дома</t>
  </si>
  <si>
    <t>10ПК д/с 230</t>
  </si>
  <si>
    <t>11ПК паркинг</t>
  </si>
  <si>
    <t>12 ПК паркинг</t>
  </si>
  <si>
    <t>Итого общест.</t>
  </si>
  <si>
    <t>Итого</t>
  </si>
  <si>
    <t>ТУ</t>
  </si>
  <si>
    <t>Руководитель проекта</t>
  </si>
  <si>
    <t>Урванцев Максим              (29) 370 49 77</t>
  </si>
  <si>
    <t>Олехнович Николай            (29) 313 68 20</t>
  </si>
  <si>
    <t>Елена Новикова (29) 333-38-44</t>
  </si>
  <si>
    <t>Волчков Владимир    (29) 340 70 52</t>
  </si>
  <si>
    <t>Назарчук Максим           (29) 366 95 81</t>
  </si>
  <si>
    <t>Мурашевич Александр (33) 317 43 30</t>
  </si>
  <si>
    <t>Проектировщик</t>
  </si>
  <si>
    <t>Проект-М</t>
  </si>
  <si>
    <t>ПроектПример</t>
  </si>
  <si>
    <t>Эркер</t>
  </si>
  <si>
    <t>КЭП</t>
  </si>
  <si>
    <t>ИССП</t>
  </si>
  <si>
    <t>ПРИС</t>
  </si>
  <si>
    <t>Риверсайд</t>
  </si>
  <si>
    <t>БрестКадПроект</t>
  </si>
  <si>
    <t>ГИП проекта (контакт)</t>
  </si>
  <si>
    <t>Васильев Денис Игоревич            (44) 731 51 76</t>
  </si>
  <si>
    <t>Карпеленя Виталий Михайлович      (44) 541 71 88</t>
  </si>
  <si>
    <t>Молчанов Вадим (29)  147 12 17</t>
  </si>
  <si>
    <t>Федченко Антон (29) 708 15 01</t>
  </si>
  <si>
    <t>Герус Антон         (29) 639 19 71</t>
  </si>
  <si>
    <t>Нагула Дмитрий (29) 170 70 24</t>
  </si>
  <si>
    <t>Молчанов Вадим                 (29)  147 12 17</t>
  </si>
  <si>
    <t>Балашевич Нина михайловна (29) 328 20 13</t>
  </si>
  <si>
    <t>Владимир</t>
  </si>
  <si>
    <t>Раздел ВК - разработчик (контакт)</t>
  </si>
  <si>
    <t>Владислав Клопатюк
+375 25 923 1225‬</t>
  </si>
  <si>
    <t>Вашкевич Александр, тел.+375 29 336 03 60</t>
  </si>
  <si>
    <t>Николай (29) 7589718</t>
  </si>
  <si>
    <t>Герус Антон         (29) 639 19 72</t>
  </si>
  <si>
    <t>нач. отдела Бердникович Андрей Федорович (тел. ‪+37529 1808053‬, эл. почта vk@pris.by)</t>
  </si>
  <si>
    <t>Вадим Молчанов  
+375 2 9147-12-17</t>
  </si>
  <si>
    <t>Раздел ОВ - разработчик (контакт)</t>
  </si>
  <si>
    <t>Александр Нартов
‪+375293860281</t>
  </si>
  <si>
    <t>Петрожицкий Денис, тел.+375 29 631 20 93</t>
  </si>
  <si>
    <t>Герус Антон         (29) 639 19 73</t>
  </si>
  <si>
    <t>глав. спец. Таненя Марина Георгиевна 
(тел. ‪+37529 1807032‬, эл. почта ov@pris.by</t>
  </si>
  <si>
    <t>Раздел Э - разработчик (контакт)</t>
  </si>
  <si>
    <t>Алексей Агейченко
‪+375292997880‬</t>
  </si>
  <si>
    <t>Тарасевич Роман , тел.+375 29 752 95 77</t>
  </si>
  <si>
    <t>Борис (29) 9845544</t>
  </si>
  <si>
    <t>Герус Антон         (29) 639 19 74</t>
  </si>
  <si>
    <t>нач. отдела Кажуро Евгений Александрович (тел. ‪+37544 7808032‬, эл. почта eto@pris.by).</t>
  </si>
  <si>
    <t>Вводы выпуски - дата согласования (ниже нуля) 1 лист</t>
  </si>
  <si>
    <t>Согласовано</t>
  </si>
  <si>
    <t>МИП</t>
  </si>
  <si>
    <t>Отметки - дата согласования (ноль) 1 лист</t>
  </si>
  <si>
    <t>Инсаляции - дата согласования (1  этаж,  типовой этаж, при необ. другие)</t>
  </si>
  <si>
    <t>Ед. изм.</t>
  </si>
  <si>
    <t>дом 6.1</t>
  </si>
  <si>
    <t>дом 6.2</t>
  </si>
  <si>
    <t>дом 6.3</t>
  </si>
  <si>
    <t>дом 6.4</t>
  </si>
  <si>
    <t>дом 6.5</t>
  </si>
  <si>
    <t>дом 6.6 клуб+отделка</t>
  </si>
  <si>
    <t>дом 6.7</t>
  </si>
  <si>
    <t>дом 6.8</t>
  </si>
  <si>
    <t>дом 6.9</t>
  </si>
  <si>
    <t>детский сад 6.13    230 мест</t>
  </si>
  <si>
    <t>паркинг 6.11 детский центр</t>
  </si>
  <si>
    <t>паркинг 6.12 спорт</t>
  </si>
  <si>
    <t>Этажность</t>
  </si>
  <si>
    <t>9-11-8-8</t>
  </si>
  <si>
    <t>7-7</t>
  </si>
  <si>
    <t>7-9-7-7-7</t>
  </si>
  <si>
    <t>8-6</t>
  </si>
  <si>
    <t>6-7-9-9-10</t>
  </si>
  <si>
    <t>7-8-8-10-10</t>
  </si>
  <si>
    <t>9-9-10-7</t>
  </si>
  <si>
    <t>6-8-8-6</t>
  </si>
  <si>
    <t>6-8-8-10-8</t>
  </si>
  <si>
    <t>Кол-во секций</t>
  </si>
  <si>
    <t>Кол-во квартир</t>
  </si>
  <si>
    <t xml:space="preserve"> </t>
  </si>
  <si>
    <t>шт.</t>
  </si>
  <si>
    <t>1-ком. жилая с кухонным оборудованием</t>
  </si>
  <si>
    <t>2-х ком. жил. с кух. обор. + спальня</t>
  </si>
  <si>
    <t>3-х ком. жил. с кух. обор. + 2 спальни</t>
  </si>
  <si>
    <t>4-х ком. жил. с кух. обор. +  3 спальни</t>
  </si>
  <si>
    <t>5-ти ком. жил. с кух. обор. + 4 спальни</t>
  </si>
  <si>
    <t>Население 45 м2/чел.</t>
  </si>
  <si>
    <t>чел.</t>
  </si>
  <si>
    <t>Население 3 чел/кв.</t>
  </si>
  <si>
    <t>Строительный объем</t>
  </si>
  <si>
    <t>м3</t>
  </si>
  <si>
    <t>Площадь застройки</t>
  </si>
  <si>
    <t>м2</t>
  </si>
  <si>
    <t>Площадь жилого здания</t>
  </si>
  <si>
    <t>Общая площадь квартир</t>
  </si>
  <si>
    <t>Встроенные помещения</t>
  </si>
  <si>
    <t>Количество маш./мест</t>
  </si>
  <si>
    <t>Класс функциональной пожарной опастности</t>
  </si>
  <si>
    <t>Ф 1.3</t>
  </si>
  <si>
    <t>Класс функциональной пожарной опастности встроенных помещений</t>
  </si>
  <si>
    <t>Ф 3.1 и Ф 4.3</t>
  </si>
  <si>
    <t>Степень огнестойкости жилого здания</t>
  </si>
  <si>
    <t>II</t>
  </si>
  <si>
    <t>Полученные техусловия</t>
  </si>
  <si>
    <t>1. Теплоснабжение:</t>
  </si>
  <si>
    <t>Всего:</t>
  </si>
  <si>
    <t>Гкал/час</t>
  </si>
  <si>
    <t>в том числе жилье:</t>
  </si>
  <si>
    <t>отопление</t>
  </si>
  <si>
    <t>вентиляция</t>
  </si>
  <si>
    <t>горячее водоснабжение</t>
  </si>
  <si>
    <t>в том числе встроенные помещения:</t>
  </si>
  <si>
    <t>2. Водоснабжение:</t>
  </si>
  <si>
    <r>
      <t>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 xml:space="preserve">/сут </t>
    </r>
  </si>
  <si>
    <t>питьевое</t>
  </si>
  <si>
    <r>
      <t>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/час</t>
    </r>
  </si>
  <si>
    <t xml:space="preserve">л/сек </t>
  </si>
  <si>
    <t>в том числе встроенные</t>
  </si>
  <si>
    <t>техническое</t>
  </si>
  <si>
    <r>
      <t>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/сут</t>
    </r>
  </si>
  <si>
    <t xml:space="preserve">Напор с указанием отметки </t>
  </si>
  <si>
    <t>Мпа</t>
  </si>
  <si>
    <t>минус 1,5 метра от уровня земли</t>
  </si>
  <si>
    <t>-3,100, отм.трубы 220,50</t>
  </si>
  <si>
    <t>228,25 низ тр.</t>
  </si>
  <si>
    <t>3. Водоотведение:</t>
  </si>
  <si>
    <t>хоз.-бытовое</t>
  </si>
  <si>
    <t>Расход дождевых стоков</t>
  </si>
  <si>
    <t>производственное (только К3)</t>
  </si>
  <si>
    <t>4. Площадь застраиваемого участка</t>
  </si>
  <si>
    <t>Га</t>
  </si>
  <si>
    <t>электрозарядки улица</t>
  </si>
  <si>
    <t>5.Электроснабжение</t>
  </si>
  <si>
    <t>Всего</t>
  </si>
  <si>
    <t>кВт</t>
  </si>
  <si>
    <t>I категория</t>
  </si>
  <si>
    <t>II категория</t>
  </si>
  <si>
    <t>III категория</t>
  </si>
  <si>
    <t xml:space="preserve">нагрев </t>
  </si>
  <si>
    <t>6. Телефонизация:</t>
  </si>
  <si>
    <t>гор. телефонов</t>
  </si>
  <si>
    <t>номеров</t>
  </si>
  <si>
    <t>8. Телефикация</t>
  </si>
  <si>
    <t>абонентов</t>
  </si>
  <si>
    <t>кол-во</t>
  </si>
  <si>
    <t>-</t>
  </si>
  <si>
    <t>9.Диспетчеризация</t>
  </si>
  <si>
    <t>лифтов</t>
  </si>
  <si>
    <t>Отметка с которой считается напор             низ трубы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</si>
</sst>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00"/>
    <numFmt numFmtId="166" formatCode="0.00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0"/>
      <name val="Arial Cyr"/>
      <charset val="204"/>
    </font>
    <font>
      <b/>
      <sz val="18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theme="4" tint="-0.499984740745262"/>
      <name val="Times New Roman"/>
      <family val="1"/>
      <charset val="204"/>
    </font>
    <font>
      <b/>
      <sz val="12"/>
      <color theme="5" tint="-0.499984740745262"/>
      <name val="Times New Roman"/>
      <family val="1"/>
      <charset val="204"/>
    </font>
    <font>
      <b/>
      <sz val="20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vertAlign val="superscript"/>
      <sz val="12"/>
      <color theme="1"/>
      <name val="Times New Roman"/>
      <family val="1"/>
      <charset val="204"/>
    </font>
    <font>
      <b/>
      <sz val="20"/>
      <color rgb="FFFF0000"/>
      <name val="Arial Cyr"/>
      <charset val="204"/>
    </font>
    <font>
      <b/>
      <sz val="14"/>
      <name val="Times New Roman"/>
      <family val="1"/>
      <charset val="204"/>
    </font>
    <font>
      <b/>
      <sz val="16"/>
      <color rgb="FFFF0000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401">
    <xf numFmtId="0" fontId="0" fillId="0" borderId="0" xfId="0"/>
    <xf numFmtId="0" fontId="1" fillId="0" borderId="0" xfId="1"/>
    <xf numFmtId="0" fontId="3" fillId="2" borderId="5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7" fillId="0" borderId="5" xfId="1" applyFont="1" applyBorder="1" applyAlignment="1">
      <alignment horizontal="left" vertical="top" wrapText="1"/>
    </xf>
    <xf numFmtId="0" fontId="7" fillId="2" borderId="5" xfId="1" applyFont="1" applyFill="1" applyBorder="1" applyAlignment="1">
      <alignment horizontal="left" vertical="top" wrapText="1"/>
    </xf>
    <xf numFmtId="0" fontId="7" fillId="0" borderId="6" xfId="1" applyFont="1" applyBorder="1" applyAlignment="1">
      <alignment horizontal="left" vertical="top" wrapText="1"/>
    </xf>
    <xf numFmtId="0" fontId="7" fillId="0" borderId="11" xfId="1" applyFont="1" applyBorder="1" applyAlignment="1">
      <alignment horizontal="left" vertical="top" wrapText="1"/>
    </xf>
    <xf numFmtId="0" fontId="7" fillId="0" borderId="13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8" fillId="0" borderId="17" xfId="1" applyFont="1" applyBorder="1" applyAlignment="1">
      <alignment horizontal="left" vertical="top" wrapText="1"/>
    </xf>
    <xf numFmtId="0" fontId="9" fillId="2" borderId="17" xfId="1" applyFont="1" applyFill="1" applyBorder="1" applyAlignment="1">
      <alignment horizontal="left" vertical="top" wrapText="1"/>
    </xf>
    <xf numFmtId="0" fontId="8" fillId="0" borderId="18" xfId="1" applyFont="1" applyBorder="1" applyAlignment="1">
      <alignment horizontal="left" vertical="top" wrapText="1"/>
    </xf>
    <xf numFmtId="0" fontId="9" fillId="0" borderId="17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/>
    </xf>
    <xf numFmtId="0" fontId="9" fillId="2" borderId="17" xfId="1" applyFont="1" applyFill="1" applyBorder="1" applyAlignment="1">
      <alignment horizontal="center" vertical="center" wrapText="1"/>
    </xf>
    <xf numFmtId="0" fontId="8" fillId="2" borderId="17" xfId="1" applyFont="1" applyFill="1" applyBorder="1" applyAlignment="1">
      <alignment horizontal="left" vertical="top" wrapText="1"/>
    </xf>
    <xf numFmtId="0" fontId="9" fillId="2" borderId="18" xfId="1" applyFont="1" applyFill="1" applyBorder="1" applyAlignment="1">
      <alignment horizontal="left" vertical="top" wrapText="1"/>
    </xf>
    <xf numFmtId="0" fontId="9" fillId="3" borderId="10" xfId="1" applyFont="1" applyFill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2" borderId="21" xfId="1" applyFont="1" applyFill="1" applyBorder="1" applyAlignment="1">
      <alignment horizontal="left" vertical="top" wrapText="1"/>
    </xf>
    <xf numFmtId="0" fontId="9" fillId="2" borderId="21" xfId="1" applyFont="1" applyFill="1" applyBorder="1" applyAlignment="1">
      <alignment horizontal="center" vertical="center" wrapText="1"/>
    </xf>
    <xf numFmtId="0" fontId="8" fillId="2" borderId="21" xfId="1" applyFont="1" applyFill="1" applyBorder="1" applyAlignment="1">
      <alignment horizontal="left" vertical="top" wrapText="1"/>
    </xf>
    <xf numFmtId="0" fontId="9" fillId="2" borderId="22" xfId="1" applyFont="1" applyFill="1" applyBorder="1" applyAlignment="1">
      <alignment horizontal="left" vertical="top" wrapText="1"/>
    </xf>
    <xf numFmtId="0" fontId="9" fillId="3" borderId="23" xfId="1" applyFont="1" applyFill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0" fontId="8" fillId="4" borderId="17" xfId="1" applyFont="1" applyFill="1" applyBorder="1" applyAlignment="1">
      <alignment horizontal="center" vertical="center" wrapText="1"/>
    </xf>
    <xf numFmtId="0" fontId="8" fillId="4" borderId="13" xfId="1" applyFont="1" applyFill="1" applyBorder="1" applyAlignment="1">
      <alignment horizontal="center" vertical="center" wrapText="1"/>
    </xf>
    <xf numFmtId="0" fontId="8" fillId="4" borderId="14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10" fillId="3" borderId="10" xfId="1" applyFont="1" applyFill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0" fontId="8" fillId="4" borderId="18" xfId="1" applyFont="1" applyFill="1" applyBorder="1" applyAlignment="1">
      <alignment horizontal="center" vertical="center" wrapText="1"/>
    </xf>
    <xf numFmtId="0" fontId="8" fillId="4" borderId="21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10" fillId="0" borderId="24" xfId="1" applyFont="1" applyBorder="1" applyAlignment="1">
      <alignment horizontal="center" vertical="center" wrapText="1"/>
    </xf>
    <xf numFmtId="0" fontId="10" fillId="0" borderId="21" xfId="1" applyFont="1" applyBorder="1" applyAlignment="1">
      <alignment horizontal="center" vertical="center" wrapText="1"/>
    </xf>
    <xf numFmtId="0" fontId="9" fillId="3" borderId="31" xfId="1" applyFont="1" applyFill="1" applyBorder="1" applyAlignment="1">
      <alignment horizontal="center" vertical="center" wrapText="1"/>
    </xf>
    <xf numFmtId="0" fontId="11" fillId="0" borderId="32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9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 wrapText="1"/>
    </xf>
    <xf numFmtId="0" fontId="12" fillId="5" borderId="9" xfId="1" applyFont="1" applyFill="1" applyBorder="1" applyAlignment="1">
      <alignment horizontal="center" vertical="center" wrapText="1"/>
    </xf>
    <xf numFmtId="0" fontId="13" fillId="2" borderId="9" xfId="1" applyFont="1" applyFill="1" applyBorder="1" applyAlignment="1">
      <alignment horizontal="center" vertical="center" wrapText="1"/>
    </xf>
    <xf numFmtId="0" fontId="13" fillId="2" borderId="33" xfId="1" applyFont="1" applyFill="1" applyBorder="1" applyAlignment="1">
      <alignment horizontal="center" vertical="center" wrapText="1"/>
    </xf>
    <xf numFmtId="0" fontId="11" fillId="3" borderId="34" xfId="1" applyFont="1" applyFill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 wrapText="1"/>
    </xf>
    <xf numFmtId="0" fontId="14" fillId="2" borderId="9" xfId="1" applyFont="1" applyFill="1" applyBorder="1" applyAlignment="1">
      <alignment horizontal="center" vertical="center" wrapText="1"/>
    </xf>
    <xf numFmtId="0" fontId="11" fillId="3" borderId="35" xfId="1" applyFont="1" applyFill="1" applyBorder="1" applyAlignment="1">
      <alignment horizontal="center" vertical="center" wrapText="1"/>
    </xf>
    <xf numFmtId="0" fontId="15" fillId="6" borderId="12" xfId="1" applyFont="1" applyFill="1" applyBorder="1" applyAlignment="1">
      <alignment vertical="center" wrapText="1"/>
    </xf>
    <xf numFmtId="0" fontId="15" fillId="6" borderId="13" xfId="1" applyFont="1" applyFill="1" applyBorder="1" applyAlignment="1">
      <alignment vertical="center" wrapText="1"/>
    </xf>
    <xf numFmtId="0" fontId="15" fillId="6" borderId="13" xfId="1" applyFont="1" applyFill="1" applyBorder="1" applyAlignment="1">
      <alignment horizontal="center" vertical="center" wrapText="1"/>
    </xf>
    <xf numFmtId="49" fontId="16" fillId="6" borderId="13" xfId="1" applyNumberFormat="1" applyFont="1" applyFill="1" applyBorder="1" applyAlignment="1">
      <alignment horizontal="center" vertical="center" wrapText="1"/>
    </xf>
    <xf numFmtId="49" fontId="15" fillId="6" borderId="13" xfId="1" applyNumberFormat="1" applyFont="1" applyFill="1" applyBorder="1" applyAlignment="1">
      <alignment horizontal="center" vertical="center" wrapText="1"/>
    </xf>
    <xf numFmtId="164" fontId="15" fillId="6" borderId="13" xfId="1" applyNumberFormat="1" applyFont="1" applyFill="1" applyBorder="1" applyAlignment="1">
      <alignment horizontal="center" vertical="center" wrapText="1"/>
    </xf>
    <xf numFmtId="49" fontId="17" fillId="6" borderId="13" xfId="1" applyNumberFormat="1" applyFont="1" applyFill="1" applyBorder="1" applyAlignment="1">
      <alignment horizontal="center" vertical="center" wrapText="1"/>
    </xf>
    <xf numFmtId="49" fontId="17" fillId="6" borderId="14" xfId="1" applyNumberFormat="1" applyFont="1" applyFill="1" applyBorder="1" applyAlignment="1">
      <alignment horizontal="center" vertical="center" wrapText="1"/>
    </xf>
    <xf numFmtId="49" fontId="15" fillId="3" borderId="7" xfId="1" applyNumberFormat="1" applyFont="1" applyFill="1" applyBorder="1" applyAlignment="1">
      <alignment horizontal="center" vertical="center" wrapText="1"/>
    </xf>
    <xf numFmtId="0" fontId="15" fillId="6" borderId="15" xfId="1" applyFont="1" applyFill="1" applyBorder="1" applyAlignment="1">
      <alignment horizontal="center" vertical="center" wrapText="1"/>
    </xf>
    <xf numFmtId="4" fontId="9" fillId="6" borderId="7" xfId="1" applyNumberFormat="1" applyFont="1" applyFill="1" applyBorder="1"/>
    <xf numFmtId="4" fontId="5" fillId="0" borderId="10" xfId="2" applyNumberFormat="1" applyBorder="1"/>
    <xf numFmtId="0" fontId="15" fillId="6" borderId="16" xfId="1" applyFont="1" applyFill="1" applyBorder="1" applyAlignment="1">
      <alignment vertical="center" wrapText="1"/>
    </xf>
    <xf numFmtId="0" fontId="15" fillId="6" borderId="17" xfId="1" applyFont="1" applyFill="1" applyBorder="1" applyAlignment="1">
      <alignment vertical="center" wrapText="1"/>
    </xf>
    <xf numFmtId="0" fontId="15" fillId="6" borderId="17" xfId="1" applyFont="1" applyFill="1" applyBorder="1" applyAlignment="1">
      <alignment horizontal="center" vertical="center" wrapText="1"/>
    </xf>
    <xf numFmtId="0" fontId="17" fillId="6" borderId="17" xfId="1" applyFont="1" applyFill="1" applyBorder="1" applyAlignment="1">
      <alignment horizontal="center" vertical="center" wrapText="1"/>
    </xf>
    <xf numFmtId="0" fontId="17" fillId="6" borderId="18" xfId="1" applyFont="1" applyFill="1" applyBorder="1" applyAlignment="1">
      <alignment horizontal="center" vertical="center" wrapText="1"/>
    </xf>
    <xf numFmtId="0" fontId="15" fillId="3" borderId="10" xfId="1" applyFont="1" applyFill="1" applyBorder="1" applyAlignment="1">
      <alignment horizontal="center" vertical="center" wrapText="1"/>
    </xf>
    <xf numFmtId="49" fontId="15" fillId="6" borderId="19" xfId="1" applyNumberFormat="1" applyFont="1" applyFill="1" applyBorder="1" applyAlignment="1">
      <alignment horizontal="center" vertical="center" wrapText="1"/>
    </xf>
    <xf numFmtId="49" fontId="15" fillId="6" borderId="17" xfId="1" applyNumberFormat="1" applyFont="1" applyFill="1" applyBorder="1" applyAlignment="1">
      <alignment horizontal="center" vertical="center" wrapText="1"/>
    </xf>
    <xf numFmtId="3" fontId="3" fillId="6" borderId="10" xfId="1" applyNumberFormat="1" applyFont="1" applyFill="1" applyBorder="1" applyAlignment="1">
      <alignment horizontal="center" vertical="center"/>
    </xf>
    <xf numFmtId="4" fontId="5" fillId="2" borderId="10" xfId="2" applyNumberFormat="1" applyFill="1" applyBorder="1"/>
    <xf numFmtId="0" fontId="16" fillId="6" borderId="17" xfId="1" applyFont="1" applyFill="1" applyBorder="1" applyAlignment="1">
      <alignment horizontal="center" vertical="center" wrapText="1"/>
    </xf>
    <xf numFmtId="3" fontId="15" fillId="3" borderId="10" xfId="1" applyNumberFormat="1" applyFont="1" applyFill="1" applyBorder="1" applyAlignment="1">
      <alignment horizontal="center" vertical="center" wrapText="1"/>
    </xf>
    <xf numFmtId="0" fontId="15" fillId="6" borderId="19" xfId="1" applyFont="1" applyFill="1" applyBorder="1" applyAlignment="1">
      <alignment horizontal="center" vertical="center" wrapText="1"/>
    </xf>
    <xf numFmtId="0" fontId="1" fillId="2" borderId="0" xfId="1" applyFill="1"/>
    <xf numFmtId="0" fontId="15" fillId="6" borderId="16" xfId="1" applyFont="1" applyFill="1" applyBorder="1" applyAlignment="1">
      <alignment horizontal="left" vertical="center" wrapText="1"/>
    </xf>
    <xf numFmtId="0" fontId="15" fillId="7" borderId="17" xfId="1" applyFont="1" applyFill="1" applyBorder="1" applyAlignment="1">
      <alignment horizontal="center" vertical="center" wrapText="1"/>
    </xf>
    <xf numFmtId="0" fontId="15" fillId="6" borderId="17" xfId="2" applyFont="1" applyFill="1" applyBorder="1" applyAlignment="1">
      <alignment horizontal="center" vertical="center" wrapText="1"/>
    </xf>
    <xf numFmtId="0" fontId="17" fillId="6" borderId="17" xfId="2" applyFont="1" applyFill="1" applyBorder="1" applyAlignment="1">
      <alignment horizontal="center" vertical="center" wrapText="1"/>
    </xf>
    <xf numFmtId="0" fontId="15" fillId="8" borderId="17" xfId="1" applyFont="1" applyFill="1" applyBorder="1" applyAlignment="1">
      <alignment horizontal="center" vertical="center" wrapText="1"/>
    </xf>
    <xf numFmtId="3" fontId="15" fillId="8" borderId="17" xfId="1" applyNumberFormat="1" applyFont="1" applyFill="1" applyBorder="1" applyAlignment="1">
      <alignment horizontal="center" vertical="center" wrapText="1"/>
    </xf>
    <xf numFmtId="4" fontId="18" fillId="6" borderId="17" xfId="1" applyNumberFormat="1" applyFont="1" applyFill="1" applyBorder="1" applyAlignment="1">
      <alignment horizontal="center" vertical="center" wrapText="1"/>
    </xf>
    <xf numFmtId="4" fontId="19" fillId="6" borderId="17" xfId="1" applyNumberFormat="1" applyFont="1" applyFill="1" applyBorder="1" applyAlignment="1">
      <alignment horizontal="center" vertical="center" wrapText="1"/>
    </xf>
    <xf numFmtId="4" fontId="19" fillId="6" borderId="18" xfId="1" applyNumberFormat="1" applyFont="1" applyFill="1" applyBorder="1" applyAlignment="1">
      <alignment horizontal="center" vertical="center" wrapText="1"/>
    </xf>
    <xf numFmtId="4" fontId="15" fillId="3" borderId="10" xfId="1" applyNumberFormat="1" applyFont="1" applyFill="1" applyBorder="1" applyAlignment="1">
      <alignment horizontal="center" vertical="center" wrapText="1"/>
    </xf>
    <xf numFmtId="4" fontId="15" fillId="6" borderId="19" xfId="1" applyNumberFormat="1" applyFont="1" applyFill="1" applyBorder="1" applyAlignment="1">
      <alignment horizontal="center" vertical="center" wrapText="1"/>
    </xf>
    <xf numFmtId="4" fontId="15" fillId="6" borderId="17" xfId="1" applyNumberFormat="1" applyFont="1" applyFill="1" applyBorder="1" applyAlignment="1">
      <alignment horizontal="center" vertical="center" wrapText="1"/>
    </xf>
    <xf numFmtId="4" fontId="3" fillId="6" borderId="10" xfId="1" applyNumberFormat="1" applyFont="1" applyFill="1" applyBorder="1" applyAlignment="1">
      <alignment horizontal="center" vertical="center"/>
    </xf>
    <xf numFmtId="4" fontId="17" fillId="6" borderId="18" xfId="1" applyNumberFormat="1" applyFont="1" applyFill="1" applyBorder="1" applyAlignment="1">
      <alignment horizontal="center" vertical="center" wrapText="1"/>
    </xf>
    <xf numFmtId="0" fontId="19" fillId="6" borderId="17" xfId="1" applyFont="1" applyFill="1" applyBorder="1" applyAlignment="1">
      <alignment horizontal="center" vertical="center" wrapText="1"/>
    </xf>
    <xf numFmtId="4" fontId="15" fillId="3" borderId="27" xfId="1" applyNumberFormat="1" applyFont="1" applyFill="1" applyBorder="1" applyAlignment="1">
      <alignment horizontal="center" vertical="center" wrapText="1"/>
    </xf>
    <xf numFmtId="0" fontId="1" fillId="6" borderId="17" xfId="1" applyFill="1" applyBorder="1"/>
    <xf numFmtId="4" fontId="15" fillId="3" borderId="36" xfId="1" applyNumberFormat="1" applyFont="1" applyFill="1" applyBorder="1" applyAlignment="1">
      <alignment horizontal="center" vertical="center" wrapText="1"/>
    </xf>
    <xf numFmtId="4" fontId="17" fillId="6" borderId="17" xfId="1" applyNumberFormat="1" applyFont="1" applyFill="1" applyBorder="1" applyAlignment="1">
      <alignment horizontal="center" vertical="center" wrapText="1"/>
    </xf>
    <xf numFmtId="1" fontId="15" fillId="9" borderId="38" xfId="1" applyNumberFormat="1" applyFont="1" applyFill="1" applyBorder="1" applyAlignment="1">
      <alignment horizontal="center" vertical="center" wrapText="1"/>
    </xf>
    <xf numFmtId="1" fontId="17" fillId="9" borderId="38" xfId="1" applyNumberFormat="1" applyFont="1" applyFill="1" applyBorder="1" applyAlignment="1">
      <alignment horizontal="center" vertical="center" wrapText="1"/>
    </xf>
    <xf numFmtId="1" fontId="17" fillId="9" borderId="39" xfId="1" applyNumberFormat="1" applyFont="1" applyFill="1" applyBorder="1" applyAlignment="1">
      <alignment horizontal="center" vertical="center" wrapText="1"/>
    </xf>
    <xf numFmtId="1" fontId="15" fillId="3" borderId="23" xfId="1" applyNumberFormat="1" applyFont="1" applyFill="1" applyBorder="1" applyAlignment="1">
      <alignment horizontal="center" vertical="center" wrapText="1"/>
    </xf>
    <xf numFmtId="1" fontId="15" fillId="9" borderId="40" xfId="1" applyNumberFormat="1" applyFont="1" applyFill="1" applyBorder="1" applyAlignment="1">
      <alignment horizontal="center" vertical="center" wrapText="1"/>
    </xf>
    <xf numFmtId="1" fontId="9" fillId="9" borderId="23" xfId="1" applyNumberFormat="1" applyFont="1" applyFill="1" applyBorder="1" applyAlignment="1">
      <alignment horizontal="center" vertical="center"/>
    </xf>
    <xf numFmtId="4" fontId="5" fillId="2" borderId="23" xfId="2" applyNumberFormat="1" applyFill="1" applyBorder="1"/>
    <xf numFmtId="1" fontId="19" fillId="9" borderId="13" xfId="1" applyNumberFormat="1" applyFont="1" applyFill="1" applyBorder="1" applyAlignment="1">
      <alignment horizontal="center" vertical="center" wrapText="1"/>
    </xf>
    <xf numFmtId="1" fontId="15" fillId="3" borderId="13" xfId="1" applyNumberFormat="1" applyFont="1" applyFill="1" applyBorder="1" applyAlignment="1">
      <alignment horizontal="center" vertical="center" wrapText="1"/>
    </xf>
    <xf numFmtId="1" fontId="15" fillId="9" borderId="13" xfId="1" applyNumberFormat="1" applyFont="1" applyFill="1" applyBorder="1" applyAlignment="1">
      <alignment horizontal="center" vertical="center" wrapText="1"/>
    </xf>
    <xf numFmtId="1" fontId="9" fillId="9" borderId="13" xfId="1" applyNumberFormat="1" applyFont="1" applyFill="1" applyBorder="1" applyAlignment="1">
      <alignment horizontal="center" vertical="center"/>
    </xf>
    <xf numFmtId="4" fontId="5" fillId="2" borderId="43" xfId="2" applyNumberFormat="1" applyFill="1" applyBorder="1"/>
    <xf numFmtId="1" fontId="19" fillId="9" borderId="9" xfId="1" applyNumberFormat="1" applyFont="1" applyFill="1" applyBorder="1" applyAlignment="1">
      <alignment horizontal="center" vertical="center" wrapText="1"/>
    </xf>
    <xf numFmtId="1" fontId="15" fillId="3" borderId="9" xfId="1" applyNumberFormat="1" applyFont="1" applyFill="1" applyBorder="1" applyAlignment="1">
      <alignment horizontal="center" vertical="center" wrapText="1"/>
    </xf>
    <xf numFmtId="1" fontId="15" fillId="9" borderId="9" xfId="1" applyNumberFormat="1" applyFont="1" applyFill="1" applyBorder="1" applyAlignment="1">
      <alignment horizontal="center" vertical="center" wrapText="1"/>
    </xf>
    <xf numFmtId="1" fontId="9" fillId="9" borderId="9" xfId="1" applyNumberFormat="1" applyFont="1" applyFill="1" applyBorder="1" applyAlignment="1">
      <alignment horizontal="center" vertical="center"/>
    </xf>
    <xf numFmtId="4" fontId="5" fillId="2" borderId="44" xfId="2" applyNumberFormat="1" applyFill="1" applyBorder="1"/>
    <xf numFmtId="1" fontId="19" fillId="9" borderId="21" xfId="1" applyNumberFormat="1" applyFont="1" applyFill="1" applyBorder="1" applyAlignment="1">
      <alignment horizontal="center" vertical="center" wrapText="1"/>
    </xf>
    <xf numFmtId="1" fontId="15" fillId="3" borderId="21" xfId="1" applyNumberFormat="1" applyFont="1" applyFill="1" applyBorder="1" applyAlignment="1">
      <alignment horizontal="center" vertical="center" wrapText="1"/>
    </xf>
    <xf numFmtId="1" fontId="15" fillId="9" borderId="21" xfId="1" applyNumberFormat="1" applyFont="1" applyFill="1" applyBorder="1" applyAlignment="1">
      <alignment horizontal="center" vertical="center" wrapText="1"/>
    </xf>
    <xf numFmtId="1" fontId="9" fillId="9" borderId="21" xfId="1" applyNumberFormat="1" applyFont="1" applyFill="1" applyBorder="1" applyAlignment="1">
      <alignment horizontal="center" vertical="center"/>
    </xf>
    <xf numFmtId="4" fontId="5" fillId="2" borderId="45" xfId="2" applyNumberFormat="1" applyFill="1" applyBorder="1"/>
    <xf numFmtId="0" fontId="15" fillId="9" borderId="8" xfId="1" applyFont="1" applyFill="1" applyBorder="1" applyAlignment="1">
      <alignment horizontal="left" vertical="center" wrapText="1"/>
    </xf>
    <xf numFmtId="165" fontId="16" fillId="9" borderId="9" xfId="1" applyNumberFormat="1" applyFont="1" applyFill="1" applyBorder="1" applyAlignment="1">
      <alignment horizontal="center" vertical="center" wrapText="1"/>
    </xf>
    <xf numFmtId="165" fontId="16" fillId="9" borderId="33" xfId="1" applyNumberFormat="1" applyFont="1" applyFill="1" applyBorder="1" applyAlignment="1">
      <alignment horizontal="center" vertical="center" wrapText="1"/>
    </xf>
    <xf numFmtId="165" fontId="16" fillId="3" borderId="46" xfId="1" applyNumberFormat="1" applyFont="1" applyFill="1" applyBorder="1" applyAlignment="1">
      <alignment horizontal="center" vertical="center" wrapText="1"/>
    </xf>
    <xf numFmtId="165" fontId="21" fillId="9" borderId="8" xfId="1" applyNumberFormat="1" applyFont="1" applyFill="1" applyBorder="1" applyAlignment="1">
      <alignment horizontal="center" vertical="center" wrapText="1"/>
    </xf>
    <xf numFmtId="165" fontId="21" fillId="9" borderId="0" xfId="1" applyNumberFormat="1" applyFont="1" applyFill="1" applyAlignment="1">
      <alignment horizontal="center" vertical="center" wrapText="1"/>
    </xf>
    <xf numFmtId="165" fontId="16" fillId="9" borderId="46" xfId="1" applyNumberFormat="1" applyFont="1" applyFill="1" applyBorder="1" applyAlignment="1">
      <alignment horizontal="center" vertical="center"/>
    </xf>
    <xf numFmtId="4" fontId="5" fillId="2" borderId="47" xfId="2" applyNumberFormat="1" applyFill="1" applyBorder="1"/>
    <xf numFmtId="0" fontId="15" fillId="7" borderId="12" xfId="1" applyFont="1" applyFill="1" applyBorder="1" applyAlignment="1">
      <alignment vertical="center" wrapText="1"/>
    </xf>
    <xf numFmtId="0" fontId="15" fillId="7" borderId="13" xfId="1" applyFont="1" applyFill="1" applyBorder="1" applyAlignment="1">
      <alignment vertical="center" wrapText="1"/>
    </xf>
    <xf numFmtId="0" fontId="15" fillId="7" borderId="13" xfId="1" applyFont="1" applyFill="1" applyBorder="1" applyAlignment="1">
      <alignment horizontal="center" vertical="center" wrapText="1"/>
    </xf>
    <xf numFmtId="166" fontId="22" fillId="7" borderId="13" xfId="1" applyNumberFormat="1" applyFont="1" applyFill="1" applyBorder="1" applyAlignment="1">
      <alignment horizontal="center" vertical="center" wrapText="1"/>
    </xf>
    <xf numFmtId="166" fontId="15" fillId="3" borderId="7" xfId="1" applyNumberFormat="1" applyFont="1" applyFill="1" applyBorder="1" applyAlignment="1">
      <alignment horizontal="center" vertical="center" wrapText="1"/>
    </xf>
    <xf numFmtId="166" fontId="16" fillId="7" borderId="15" xfId="1" applyNumberFormat="1" applyFont="1" applyFill="1" applyBorder="1" applyAlignment="1">
      <alignment horizontal="center" vertical="center" wrapText="1"/>
    </xf>
    <xf numFmtId="166" fontId="22" fillId="7" borderId="15" xfId="1" applyNumberFormat="1" applyFont="1" applyFill="1" applyBorder="1" applyAlignment="1">
      <alignment horizontal="center" vertical="center" wrapText="1"/>
    </xf>
    <xf numFmtId="165" fontId="3" fillId="7" borderId="48" xfId="1" applyNumberFormat="1" applyFont="1" applyFill="1" applyBorder="1" applyAlignment="1">
      <alignment horizontal="center" vertical="center"/>
    </xf>
    <xf numFmtId="4" fontId="23" fillId="0" borderId="48" xfId="2" applyNumberFormat="1" applyFont="1" applyBorder="1" applyAlignment="1">
      <alignment horizontal="center" vertical="center"/>
    </xf>
    <xf numFmtId="0" fontId="15" fillId="7" borderId="16" xfId="1" applyFont="1" applyFill="1" applyBorder="1" applyAlignment="1">
      <alignment vertical="center" wrapText="1"/>
    </xf>
    <xf numFmtId="0" fontId="15" fillId="7" borderId="17" xfId="1" applyFont="1" applyFill="1" applyBorder="1" applyAlignment="1">
      <alignment vertical="center" wrapText="1"/>
    </xf>
    <xf numFmtId="166" fontId="22" fillId="7" borderId="17" xfId="1" applyNumberFormat="1" applyFont="1" applyFill="1" applyBorder="1" applyAlignment="1">
      <alignment horizontal="center" vertical="center" wrapText="1"/>
    </xf>
    <xf numFmtId="166" fontId="22" fillId="7" borderId="18" xfId="1" applyNumberFormat="1" applyFont="1" applyFill="1" applyBorder="1" applyAlignment="1">
      <alignment horizontal="center" vertical="center" wrapText="1"/>
    </xf>
    <xf numFmtId="166" fontId="15" fillId="3" borderId="10" xfId="1" applyNumberFormat="1" applyFont="1" applyFill="1" applyBorder="1" applyAlignment="1">
      <alignment horizontal="center" vertical="center" wrapText="1"/>
    </xf>
    <xf numFmtId="165" fontId="16" fillId="7" borderId="19" xfId="1" applyNumberFormat="1" applyFont="1" applyFill="1" applyBorder="1" applyAlignment="1">
      <alignment horizontal="center" vertical="center" wrapText="1"/>
    </xf>
    <xf numFmtId="165" fontId="16" fillId="7" borderId="17" xfId="1" applyNumberFormat="1" applyFont="1" applyFill="1" applyBorder="1" applyAlignment="1">
      <alignment horizontal="center" vertical="center" wrapText="1"/>
    </xf>
    <xf numFmtId="165" fontId="22" fillId="7" borderId="17" xfId="1" applyNumberFormat="1" applyFont="1" applyFill="1" applyBorder="1" applyAlignment="1">
      <alignment horizontal="center" vertical="center" wrapText="1"/>
    </xf>
    <xf numFmtId="165" fontId="24" fillId="7" borderId="36" xfId="1" applyNumberFormat="1" applyFont="1" applyFill="1" applyBorder="1" applyAlignment="1">
      <alignment horizontal="center" vertical="center"/>
    </xf>
    <xf numFmtId="4" fontId="25" fillId="0" borderId="36" xfId="2" applyNumberFormat="1" applyFont="1" applyBorder="1" applyAlignment="1">
      <alignment horizontal="center" vertical="center"/>
    </xf>
    <xf numFmtId="0" fontId="15" fillId="7" borderId="16" xfId="1" applyFont="1" applyFill="1" applyBorder="1" applyAlignment="1">
      <alignment horizontal="left" vertical="center" wrapText="1" indent="5"/>
    </xf>
    <xf numFmtId="0" fontId="15" fillId="7" borderId="17" xfId="1" applyFont="1" applyFill="1" applyBorder="1" applyAlignment="1">
      <alignment horizontal="left" vertical="center" wrapText="1"/>
    </xf>
    <xf numFmtId="0" fontId="15" fillId="7" borderId="37" xfId="1" applyFont="1" applyFill="1" applyBorder="1" applyAlignment="1">
      <alignment vertical="center" wrapText="1"/>
    </xf>
    <xf numFmtId="0" fontId="15" fillId="7" borderId="38" xfId="1" applyFont="1" applyFill="1" applyBorder="1" applyAlignment="1">
      <alignment vertical="center" wrapText="1"/>
    </xf>
    <xf numFmtId="0" fontId="15" fillId="7" borderId="38" xfId="1" applyFont="1" applyFill="1" applyBorder="1" applyAlignment="1">
      <alignment horizontal="center" vertical="center" wrapText="1"/>
    </xf>
    <xf numFmtId="166" fontId="22" fillId="7" borderId="38" xfId="1" applyNumberFormat="1" applyFont="1" applyFill="1" applyBorder="1" applyAlignment="1">
      <alignment horizontal="center" vertical="center" wrapText="1"/>
    </xf>
    <xf numFmtId="166" fontId="22" fillId="7" borderId="39" xfId="1" applyNumberFormat="1" applyFont="1" applyFill="1" applyBorder="1" applyAlignment="1">
      <alignment horizontal="center" vertical="center" wrapText="1"/>
    </xf>
    <xf numFmtId="166" fontId="15" fillId="3" borderId="23" xfId="1" applyNumberFormat="1" applyFont="1" applyFill="1" applyBorder="1" applyAlignment="1">
      <alignment horizontal="center" vertical="center" wrapText="1"/>
    </xf>
    <xf numFmtId="165" fontId="16" fillId="7" borderId="40" xfId="1" applyNumberFormat="1" applyFont="1" applyFill="1" applyBorder="1" applyAlignment="1">
      <alignment horizontal="center" vertical="center" wrapText="1"/>
    </xf>
    <xf numFmtId="165" fontId="16" fillId="7" borderId="38" xfId="1" applyNumberFormat="1" applyFont="1" applyFill="1" applyBorder="1" applyAlignment="1">
      <alignment horizontal="center" vertical="center" wrapText="1"/>
    </xf>
    <xf numFmtId="165" fontId="22" fillId="7" borderId="38" xfId="1" applyNumberFormat="1" applyFont="1" applyFill="1" applyBorder="1" applyAlignment="1">
      <alignment horizontal="center" vertical="center" wrapText="1"/>
    </xf>
    <xf numFmtId="0" fontId="15" fillId="3" borderId="23" xfId="1" applyFont="1" applyFill="1" applyBorder="1" applyAlignment="1">
      <alignment horizontal="center" vertical="center" wrapText="1"/>
    </xf>
    <xf numFmtId="165" fontId="24" fillId="7" borderId="49" xfId="1" applyNumberFormat="1" applyFont="1" applyFill="1" applyBorder="1" applyAlignment="1">
      <alignment horizontal="center" vertical="center"/>
    </xf>
    <xf numFmtId="4" fontId="25" fillId="0" borderId="49" xfId="2" applyNumberFormat="1" applyFont="1" applyBorder="1" applyAlignment="1">
      <alignment horizontal="center" vertical="center"/>
    </xf>
    <xf numFmtId="0" fontId="15" fillId="10" borderId="16" xfId="1" applyFont="1" applyFill="1" applyBorder="1" applyAlignment="1">
      <alignment vertical="center" wrapText="1"/>
    </xf>
    <xf numFmtId="0" fontId="15" fillId="10" borderId="17" xfId="1" applyFont="1" applyFill="1" applyBorder="1" applyAlignment="1">
      <alignment vertical="center" wrapText="1"/>
    </xf>
    <xf numFmtId="0" fontId="15" fillId="10" borderId="38" xfId="1" applyFont="1" applyFill="1" applyBorder="1" applyAlignment="1">
      <alignment horizontal="center" vertical="center" wrapText="1"/>
    </xf>
    <xf numFmtId="166" fontId="22" fillId="10" borderId="17" xfId="1" applyNumberFormat="1" applyFont="1" applyFill="1" applyBorder="1" applyAlignment="1">
      <alignment horizontal="center" vertical="center" wrapText="1"/>
    </xf>
    <xf numFmtId="165" fontId="16" fillId="10" borderId="19" xfId="1" applyNumberFormat="1" applyFont="1" applyFill="1" applyBorder="1" applyAlignment="1">
      <alignment horizontal="center" vertical="center" wrapText="1"/>
    </xf>
    <xf numFmtId="165" fontId="22" fillId="10" borderId="19" xfId="1" applyNumberFormat="1" applyFont="1" applyFill="1" applyBorder="1" applyAlignment="1">
      <alignment horizontal="center" vertical="center" wrapText="1"/>
    </xf>
    <xf numFmtId="0" fontId="15" fillId="10" borderId="17" xfId="1" applyFont="1" applyFill="1" applyBorder="1" applyAlignment="1">
      <alignment horizontal="left" vertical="center" wrapText="1"/>
    </xf>
    <xf numFmtId="0" fontId="15" fillId="10" borderId="20" xfId="1" applyFont="1" applyFill="1" applyBorder="1" applyAlignment="1">
      <alignment vertical="center" wrapText="1"/>
    </xf>
    <xf numFmtId="0" fontId="15" fillId="10" borderId="21" xfId="1" applyFont="1" applyFill="1" applyBorder="1" applyAlignment="1">
      <alignment vertical="center" wrapText="1"/>
    </xf>
    <xf numFmtId="0" fontId="15" fillId="10" borderId="21" xfId="1" applyFont="1" applyFill="1" applyBorder="1" applyAlignment="1">
      <alignment horizontal="center" vertical="center" wrapText="1"/>
    </xf>
    <xf numFmtId="166" fontId="22" fillId="10" borderId="21" xfId="1" applyNumberFormat="1" applyFont="1" applyFill="1" applyBorder="1" applyAlignment="1">
      <alignment horizontal="center" vertical="center" wrapText="1"/>
    </xf>
    <xf numFmtId="166" fontId="15" fillId="3" borderId="31" xfId="1" applyNumberFormat="1" applyFont="1" applyFill="1" applyBorder="1" applyAlignment="1">
      <alignment horizontal="center" vertical="center" wrapText="1"/>
    </xf>
    <xf numFmtId="165" fontId="16" fillId="10" borderId="24" xfId="1" applyNumberFormat="1" applyFont="1" applyFill="1" applyBorder="1" applyAlignment="1">
      <alignment horizontal="center" vertical="center" wrapText="1"/>
    </xf>
    <xf numFmtId="165" fontId="22" fillId="10" borderId="24" xfId="1" applyNumberFormat="1" applyFont="1" applyFill="1" applyBorder="1" applyAlignment="1">
      <alignment horizontal="center" vertical="center" wrapText="1"/>
    </xf>
    <xf numFmtId="0" fontId="15" fillId="3" borderId="31" xfId="1" applyFont="1" applyFill="1" applyBorder="1" applyAlignment="1">
      <alignment horizontal="center" vertical="center" wrapText="1"/>
    </xf>
    <xf numFmtId="165" fontId="24" fillId="7" borderId="50" xfId="1" applyNumberFormat="1" applyFont="1" applyFill="1" applyBorder="1" applyAlignment="1">
      <alignment horizontal="center" vertical="center"/>
    </xf>
    <xf numFmtId="4" fontId="25" fillId="0" borderId="50" xfId="2" applyNumberFormat="1" applyFont="1" applyBorder="1" applyAlignment="1">
      <alignment horizontal="center" vertical="center"/>
    </xf>
    <xf numFmtId="0" fontId="15" fillId="11" borderId="26" xfId="1" applyFont="1" applyFill="1" applyBorder="1" applyAlignment="1">
      <alignment vertical="center" wrapText="1"/>
    </xf>
    <xf numFmtId="0" fontId="15" fillId="11" borderId="51" xfId="1" applyFont="1" applyFill="1" applyBorder="1" applyAlignment="1">
      <alignment vertical="center" wrapText="1"/>
    </xf>
    <xf numFmtId="0" fontId="15" fillId="11" borderId="51" xfId="1" applyFont="1" applyFill="1" applyBorder="1" applyAlignment="1">
      <alignment horizontal="center" vertical="center" wrapText="1"/>
    </xf>
    <xf numFmtId="4" fontId="22" fillId="11" borderId="52" xfId="1" applyNumberFormat="1" applyFont="1" applyFill="1" applyBorder="1" applyAlignment="1">
      <alignment horizontal="center" vertical="center" wrapText="1"/>
    </xf>
    <xf numFmtId="4" fontId="15" fillId="3" borderId="53" xfId="1" applyNumberFormat="1" applyFont="1" applyFill="1" applyBorder="1" applyAlignment="1">
      <alignment horizontal="center" vertical="center" wrapText="1"/>
    </xf>
    <xf numFmtId="4" fontId="16" fillId="11" borderId="51" xfId="1" applyNumberFormat="1" applyFont="1" applyFill="1" applyBorder="1" applyAlignment="1">
      <alignment horizontal="center" vertical="center" wrapText="1"/>
    </xf>
    <xf numFmtId="4" fontId="22" fillId="11" borderId="51" xfId="1" applyNumberFormat="1" applyFont="1" applyFill="1" applyBorder="1" applyAlignment="1">
      <alignment horizontal="center" vertical="center" wrapText="1"/>
    </xf>
    <xf numFmtId="0" fontId="15" fillId="3" borderId="52" xfId="1" applyFont="1" applyFill="1" applyBorder="1" applyAlignment="1">
      <alignment horizontal="center" vertical="center" wrapText="1"/>
    </xf>
    <xf numFmtId="4" fontId="3" fillId="11" borderId="34" xfId="1" applyNumberFormat="1" applyFont="1" applyFill="1" applyBorder="1" applyAlignment="1">
      <alignment horizontal="center" vertical="center"/>
    </xf>
    <xf numFmtId="4" fontId="23" fillId="0" borderId="54" xfId="2" applyNumberFormat="1" applyFont="1" applyBorder="1" applyAlignment="1">
      <alignment horizontal="center" vertical="center"/>
    </xf>
    <xf numFmtId="4" fontId="22" fillId="11" borderId="17" xfId="1" applyNumberFormat="1" applyFont="1" applyFill="1" applyBorder="1" applyAlignment="1">
      <alignment horizontal="center" vertical="center" wrapText="1"/>
    </xf>
    <xf numFmtId="4" fontId="16" fillId="11" borderId="55" xfId="1" applyNumberFormat="1" applyFont="1" applyFill="1" applyBorder="1" applyAlignment="1">
      <alignment horizontal="center" vertical="center" wrapText="1"/>
    </xf>
    <xf numFmtId="4" fontId="22" fillId="11" borderId="55" xfId="1" applyNumberFormat="1" applyFont="1" applyFill="1" applyBorder="1" applyAlignment="1">
      <alignment horizontal="center" vertical="center" wrapText="1"/>
    </xf>
    <xf numFmtId="0" fontId="15" fillId="3" borderId="18" xfId="1" applyFont="1" applyFill="1" applyBorder="1" applyAlignment="1">
      <alignment horizontal="center" vertical="center" wrapText="1"/>
    </xf>
    <xf numFmtId="4" fontId="24" fillId="11" borderId="10" xfId="1" applyNumberFormat="1" applyFont="1" applyFill="1" applyBorder="1" applyAlignment="1">
      <alignment horizontal="center" vertical="center"/>
    </xf>
    <xf numFmtId="0" fontId="15" fillId="12" borderId="26" xfId="1" applyFont="1" applyFill="1" applyBorder="1" applyAlignment="1">
      <alignment vertical="center" wrapText="1"/>
    </xf>
    <xf numFmtId="0" fontId="15" fillId="12" borderId="51" xfId="1" applyFont="1" applyFill="1" applyBorder="1" applyAlignment="1">
      <alignment vertical="center" wrapText="1"/>
    </xf>
    <xf numFmtId="0" fontId="15" fillId="12" borderId="51" xfId="1" applyFont="1" applyFill="1" applyBorder="1" applyAlignment="1">
      <alignment horizontal="center" vertical="center" wrapText="1"/>
    </xf>
    <xf numFmtId="4" fontId="19" fillId="12" borderId="51" xfId="1" applyNumberFormat="1" applyFont="1" applyFill="1" applyBorder="1" applyAlignment="1">
      <alignment horizontal="center" vertical="center" wrapText="1"/>
    </xf>
    <xf numFmtId="4" fontId="22" fillId="12" borderId="51" xfId="1" applyNumberFormat="1" applyFont="1" applyFill="1" applyBorder="1" applyAlignment="1">
      <alignment horizontal="center" vertical="center" wrapText="1"/>
    </xf>
    <xf numFmtId="4" fontId="22" fillId="12" borderId="52" xfId="1" applyNumberFormat="1" applyFont="1" applyFill="1" applyBorder="1" applyAlignment="1">
      <alignment horizontal="center" vertical="center" wrapText="1"/>
    </xf>
    <xf numFmtId="4" fontId="16" fillId="12" borderId="55" xfId="1" applyNumberFormat="1" applyFont="1" applyFill="1" applyBorder="1" applyAlignment="1">
      <alignment horizontal="center" vertical="center" wrapText="1"/>
    </xf>
    <xf numFmtId="0" fontId="15" fillId="11" borderId="16" xfId="1" applyFont="1" applyFill="1" applyBorder="1" applyAlignment="1">
      <alignment vertical="center" wrapText="1"/>
    </xf>
    <xf numFmtId="0" fontId="15" fillId="11" borderId="17" xfId="1" applyFont="1" applyFill="1" applyBorder="1" applyAlignment="1">
      <alignment vertical="center" wrapText="1"/>
    </xf>
    <xf numFmtId="0" fontId="15" fillId="11" borderId="17" xfId="1" applyFont="1" applyFill="1" applyBorder="1" applyAlignment="1">
      <alignment horizontal="center" vertical="center" wrapText="1"/>
    </xf>
    <xf numFmtId="4" fontId="22" fillId="11" borderId="18" xfId="1" applyNumberFormat="1" applyFont="1" applyFill="1" applyBorder="1" applyAlignment="1">
      <alignment horizontal="center" vertical="center" wrapText="1"/>
    </xf>
    <xf numFmtId="4" fontId="16" fillId="11" borderId="19" xfId="1" applyNumberFormat="1" applyFont="1" applyFill="1" applyBorder="1" applyAlignment="1">
      <alignment horizontal="center" vertical="center" wrapText="1"/>
    </xf>
    <xf numFmtId="4" fontId="16" fillId="11" borderId="17" xfId="1" applyNumberFormat="1" applyFont="1" applyFill="1" applyBorder="1" applyAlignment="1">
      <alignment horizontal="center" vertical="center" wrapText="1"/>
    </xf>
    <xf numFmtId="4" fontId="5" fillId="0" borderId="36" xfId="2" applyNumberFormat="1" applyBorder="1"/>
    <xf numFmtId="4" fontId="19" fillId="11" borderId="51" xfId="1" applyNumberFormat="1" applyFont="1" applyFill="1" applyBorder="1" applyAlignment="1">
      <alignment horizontal="center" vertical="center" wrapText="1"/>
    </xf>
    <xf numFmtId="4" fontId="19" fillId="11" borderId="52" xfId="1" applyNumberFormat="1" applyFont="1" applyFill="1" applyBorder="1" applyAlignment="1">
      <alignment horizontal="center" vertical="center" wrapText="1"/>
    </xf>
    <xf numFmtId="0" fontId="15" fillId="9" borderId="51" xfId="1" applyFont="1" applyFill="1" applyBorder="1" applyAlignment="1">
      <alignment horizontal="center" vertical="center" wrapText="1"/>
    </xf>
    <xf numFmtId="4" fontId="19" fillId="9" borderId="51" xfId="1" applyNumberFormat="1" applyFont="1" applyFill="1" applyBorder="1" applyAlignment="1">
      <alignment horizontal="center" vertical="center" wrapText="1"/>
    </xf>
    <xf numFmtId="4" fontId="19" fillId="9" borderId="17" xfId="2" applyNumberFormat="1" applyFont="1" applyFill="1" applyBorder="1" applyAlignment="1">
      <alignment horizontal="center" vertical="center" wrapText="1"/>
    </xf>
    <xf numFmtId="4" fontId="19" fillId="9" borderId="52" xfId="1" applyNumberFormat="1" applyFont="1" applyFill="1" applyBorder="1" applyAlignment="1">
      <alignment horizontal="center" vertical="center" wrapText="1"/>
    </xf>
    <xf numFmtId="4" fontId="15" fillId="9" borderId="53" xfId="1" applyNumberFormat="1" applyFont="1" applyFill="1" applyBorder="1" applyAlignment="1">
      <alignment horizontal="center" vertical="center" wrapText="1"/>
    </xf>
    <xf numFmtId="4" fontId="15" fillId="9" borderId="55" xfId="1" applyNumberFormat="1" applyFont="1" applyFill="1" applyBorder="1" applyAlignment="1">
      <alignment horizontal="center" vertical="center" wrapText="1"/>
    </xf>
    <xf numFmtId="4" fontId="15" fillId="9" borderId="51" xfId="1" applyNumberFormat="1" applyFont="1" applyFill="1" applyBorder="1" applyAlignment="1">
      <alignment horizontal="center" vertical="center" wrapText="1"/>
    </xf>
    <xf numFmtId="0" fontId="15" fillId="9" borderId="56" xfId="1" applyFont="1" applyFill="1" applyBorder="1" applyAlignment="1">
      <alignment horizontal="center" vertical="center" wrapText="1"/>
    </xf>
    <xf numFmtId="4" fontId="24" fillId="9" borderId="10" xfId="1" applyNumberFormat="1" applyFont="1" applyFill="1" applyBorder="1" applyAlignment="1">
      <alignment horizontal="center" vertical="center"/>
    </xf>
    <xf numFmtId="4" fontId="23" fillId="9" borderId="54" xfId="2" applyNumberFormat="1" applyFont="1" applyFill="1" applyBorder="1" applyAlignment="1">
      <alignment horizontal="center" vertical="center"/>
    </xf>
    <xf numFmtId="0" fontId="15" fillId="8" borderId="16" xfId="1" applyFont="1" applyFill="1" applyBorder="1" applyAlignment="1">
      <alignment vertical="center" wrapText="1"/>
    </xf>
    <xf numFmtId="0" fontId="15" fillId="8" borderId="17" xfId="1" applyFont="1" applyFill="1" applyBorder="1" applyAlignment="1">
      <alignment vertical="center" wrapText="1"/>
    </xf>
    <xf numFmtId="4" fontId="22" fillId="8" borderId="18" xfId="1" applyNumberFormat="1" applyFont="1" applyFill="1" applyBorder="1" applyAlignment="1">
      <alignment horizontal="center" vertical="center" wrapText="1"/>
    </xf>
    <xf numFmtId="4" fontId="16" fillId="8" borderId="17" xfId="1" applyNumberFormat="1" applyFont="1" applyFill="1" applyBorder="1" applyAlignment="1">
      <alignment horizontal="center" vertical="center" wrapText="1"/>
    </xf>
    <xf numFmtId="4" fontId="22" fillId="8" borderId="17" xfId="1" applyNumberFormat="1" applyFont="1" applyFill="1" applyBorder="1" applyAlignment="1">
      <alignment horizontal="center" vertical="center" wrapText="1"/>
    </xf>
    <xf numFmtId="0" fontId="15" fillId="3" borderId="27" xfId="1" applyFont="1" applyFill="1" applyBorder="1" applyAlignment="1">
      <alignment horizontal="center" vertical="center" wrapText="1"/>
    </xf>
    <xf numFmtId="4" fontId="27" fillId="0" borderId="36" xfId="2" applyNumberFormat="1" applyFont="1" applyBorder="1"/>
    <xf numFmtId="0" fontId="15" fillId="8" borderId="37" xfId="1" applyFont="1" applyFill="1" applyBorder="1" applyAlignment="1">
      <alignment vertical="center" wrapText="1"/>
    </xf>
    <xf numFmtId="4" fontId="22" fillId="8" borderId="38" xfId="1" applyNumberFormat="1" applyFont="1" applyFill="1" applyBorder="1" applyAlignment="1">
      <alignment horizontal="center" vertical="center" wrapText="1"/>
    </xf>
    <xf numFmtId="4" fontId="22" fillId="8" borderId="39" xfId="1" applyNumberFormat="1" applyFont="1" applyFill="1" applyBorder="1" applyAlignment="1">
      <alignment horizontal="center" vertical="center" wrapText="1"/>
    </xf>
    <xf numFmtId="4" fontId="15" fillId="3" borderId="23" xfId="1" applyNumberFormat="1" applyFont="1" applyFill="1" applyBorder="1" applyAlignment="1">
      <alignment horizontal="center" vertical="center" wrapText="1"/>
    </xf>
    <xf numFmtId="4" fontId="16" fillId="8" borderId="40" xfId="1" applyNumberFormat="1" applyFont="1" applyFill="1" applyBorder="1" applyAlignment="1">
      <alignment horizontal="center" vertical="center" wrapText="1"/>
    </xf>
    <xf numFmtId="4" fontId="22" fillId="8" borderId="40" xfId="1" applyNumberFormat="1" applyFont="1" applyFill="1" applyBorder="1" applyAlignment="1">
      <alignment horizontal="center" vertical="center" wrapText="1"/>
    </xf>
    <xf numFmtId="4" fontId="5" fillId="0" borderId="49" xfId="2" applyNumberFormat="1" applyBorder="1"/>
    <xf numFmtId="0" fontId="15" fillId="8" borderId="38" xfId="1" applyFont="1" applyFill="1" applyBorder="1" applyAlignment="1">
      <alignment vertical="center" wrapText="1"/>
    </xf>
    <xf numFmtId="0" fontId="15" fillId="8" borderId="51" xfId="1" applyFont="1" applyFill="1" applyBorder="1" applyAlignment="1">
      <alignment horizontal="center" vertical="center" wrapText="1"/>
    </xf>
    <xf numFmtId="0" fontId="15" fillId="8" borderId="40" xfId="1" applyFont="1" applyFill="1" applyBorder="1" applyAlignment="1">
      <alignment vertical="center" wrapText="1"/>
    </xf>
    <xf numFmtId="4" fontId="24" fillId="11" borderId="23" xfId="1" applyNumberFormat="1" applyFont="1" applyFill="1" applyBorder="1" applyAlignment="1">
      <alignment horizontal="center" vertical="center"/>
    </xf>
    <xf numFmtId="0" fontId="15" fillId="13" borderId="57" xfId="1" applyFont="1" applyFill="1" applyBorder="1" applyAlignment="1">
      <alignment vertical="center" wrapText="1"/>
    </xf>
    <xf numFmtId="0" fontId="15" fillId="13" borderId="17" xfId="1" applyFont="1" applyFill="1" applyBorder="1" applyAlignment="1">
      <alignment vertical="center" wrapText="1"/>
    </xf>
    <xf numFmtId="0" fontId="15" fillId="13" borderId="17" xfId="1" applyFont="1" applyFill="1" applyBorder="1" applyAlignment="1">
      <alignment horizontal="center" vertical="center" wrapText="1"/>
    </xf>
    <xf numFmtId="4" fontId="19" fillId="13" borderId="38" xfId="1" applyNumberFormat="1" applyFont="1" applyFill="1" applyBorder="1" applyAlignment="1">
      <alignment horizontal="center" vertical="center" wrapText="1"/>
    </xf>
    <xf numFmtId="4" fontId="22" fillId="13" borderId="38" xfId="1" applyNumberFormat="1" applyFont="1" applyFill="1" applyBorder="1" applyAlignment="1">
      <alignment horizontal="center" vertical="center" wrapText="1"/>
    </xf>
    <xf numFmtId="4" fontId="22" fillId="13" borderId="39" xfId="1" applyNumberFormat="1" applyFont="1" applyFill="1" applyBorder="1" applyAlignment="1">
      <alignment horizontal="center" vertical="center" wrapText="1"/>
    </xf>
    <xf numFmtId="4" fontId="16" fillId="13" borderId="40" xfId="1" applyNumberFormat="1" applyFont="1" applyFill="1" applyBorder="1" applyAlignment="1">
      <alignment horizontal="center" vertical="center" wrapText="1"/>
    </xf>
    <xf numFmtId="4" fontId="22" fillId="13" borderId="40" xfId="1" applyNumberFormat="1" applyFont="1" applyFill="1" applyBorder="1" applyAlignment="1">
      <alignment horizontal="center" vertical="center" wrapText="1"/>
    </xf>
    <xf numFmtId="0" fontId="15" fillId="13" borderId="40" xfId="1" applyFont="1" applyFill="1" applyBorder="1" applyAlignment="1">
      <alignment vertical="center" wrapText="1"/>
    </xf>
    <xf numFmtId="0" fontId="15" fillId="13" borderId="51" xfId="1" applyFont="1" applyFill="1" applyBorder="1" applyAlignment="1">
      <alignment horizontal="center" vertical="center" wrapText="1"/>
    </xf>
    <xf numFmtId="4" fontId="19" fillId="8" borderId="38" xfId="1" applyNumberFormat="1" applyFont="1" applyFill="1" applyBorder="1" applyAlignment="1">
      <alignment horizontal="center" vertical="center" wrapText="1"/>
    </xf>
    <xf numFmtId="0" fontId="15" fillId="8" borderId="21" xfId="1" applyFont="1" applyFill="1" applyBorder="1" applyAlignment="1">
      <alignment horizontal="center" vertical="center" wrapText="1"/>
    </xf>
    <xf numFmtId="4" fontId="22" fillId="8" borderId="21" xfId="1" applyNumberFormat="1" applyFont="1" applyFill="1" applyBorder="1" applyAlignment="1">
      <alignment horizontal="center" vertical="center" wrapText="1"/>
    </xf>
    <xf numFmtId="4" fontId="22" fillId="8" borderId="22" xfId="1" applyNumberFormat="1" applyFont="1" applyFill="1" applyBorder="1" applyAlignment="1">
      <alignment horizontal="center" vertical="center" wrapText="1"/>
    </xf>
    <xf numFmtId="4" fontId="15" fillId="3" borderId="31" xfId="1" applyNumberFormat="1" applyFont="1" applyFill="1" applyBorder="1" applyAlignment="1">
      <alignment horizontal="center" vertical="center" wrapText="1"/>
    </xf>
    <xf numFmtId="4" fontId="16" fillId="8" borderId="24" xfId="1" applyNumberFormat="1" applyFont="1" applyFill="1" applyBorder="1" applyAlignment="1">
      <alignment horizontal="center" vertical="center" wrapText="1"/>
    </xf>
    <xf numFmtId="4" fontId="16" fillId="8" borderId="21" xfId="1" applyNumberFormat="1" applyFont="1" applyFill="1" applyBorder="1" applyAlignment="1">
      <alignment horizontal="center" vertical="center" wrapText="1"/>
    </xf>
    <xf numFmtId="4" fontId="24" fillId="11" borderId="31" xfId="1" applyNumberFormat="1" applyFont="1" applyFill="1" applyBorder="1" applyAlignment="1">
      <alignment horizontal="center" vertical="center"/>
    </xf>
    <xf numFmtId="4" fontId="23" fillId="0" borderId="50" xfId="2" applyNumberFormat="1" applyFont="1" applyBorder="1" applyAlignment="1">
      <alignment horizontal="center" vertical="center"/>
    </xf>
    <xf numFmtId="0" fontId="11" fillId="0" borderId="12" xfId="1" applyFont="1" applyBorder="1" applyAlignment="1">
      <alignment vertical="center" wrapText="1"/>
    </xf>
    <xf numFmtId="0" fontId="14" fillId="0" borderId="13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4" fontId="28" fillId="0" borderId="13" xfId="1" applyNumberFormat="1" applyFont="1" applyBorder="1" applyAlignment="1">
      <alignment horizontal="center" vertical="center" wrapText="1"/>
    </xf>
    <xf numFmtId="4" fontId="28" fillId="0" borderId="14" xfId="1" applyNumberFormat="1" applyFont="1" applyBorder="1" applyAlignment="1">
      <alignment horizontal="center" vertical="center" wrapText="1"/>
    </xf>
    <xf numFmtId="4" fontId="12" fillId="3" borderId="7" xfId="1" applyNumberFormat="1" applyFont="1" applyFill="1" applyBorder="1" applyAlignment="1">
      <alignment horizontal="center" vertical="center" wrapText="1"/>
    </xf>
    <xf numFmtId="0" fontId="15" fillId="0" borderId="15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wrapText="1"/>
    </xf>
    <xf numFmtId="0" fontId="15" fillId="3" borderId="7" xfId="1" applyFont="1" applyFill="1" applyBorder="1" applyAlignment="1">
      <alignment horizontal="center" vertical="center" wrapText="1"/>
    </xf>
    <xf numFmtId="4" fontId="3" fillId="2" borderId="48" xfId="1" applyNumberFormat="1" applyFont="1" applyFill="1" applyBorder="1" applyAlignment="1">
      <alignment horizontal="center" vertical="center"/>
    </xf>
    <xf numFmtId="4" fontId="28" fillId="0" borderId="7" xfId="2" applyNumberFormat="1" applyFont="1" applyBorder="1" applyAlignment="1">
      <alignment horizontal="center" vertical="center" wrapText="1"/>
    </xf>
    <xf numFmtId="0" fontId="24" fillId="0" borderId="19" xfId="1" applyFont="1" applyBorder="1" applyAlignment="1">
      <alignment horizontal="center" vertical="center" wrapText="1"/>
    </xf>
    <xf numFmtId="0" fontId="1" fillId="0" borderId="0" xfId="1" applyAlignment="1">
      <alignment wrapText="1"/>
    </xf>
    <xf numFmtId="0" fontId="15" fillId="4" borderId="16" xfId="1" applyFont="1" applyFill="1" applyBorder="1" applyAlignment="1">
      <alignment vertical="center" wrapText="1"/>
    </xf>
    <xf numFmtId="0" fontId="15" fillId="4" borderId="17" xfId="1" applyFont="1" applyFill="1" applyBorder="1" applyAlignment="1">
      <alignment vertical="center" wrapText="1"/>
    </xf>
    <xf numFmtId="0" fontId="15" fillId="4" borderId="17" xfId="1" applyFont="1" applyFill="1" applyBorder="1" applyAlignment="1">
      <alignment horizontal="center" vertical="center" wrapText="1"/>
    </xf>
    <xf numFmtId="4" fontId="22" fillId="4" borderId="17" xfId="1" applyNumberFormat="1" applyFont="1" applyFill="1" applyBorder="1" applyAlignment="1">
      <alignment horizontal="center" vertical="center" wrapText="1"/>
    </xf>
    <xf numFmtId="4" fontId="16" fillId="4" borderId="19" xfId="1" applyNumberFormat="1" applyFont="1" applyFill="1" applyBorder="1" applyAlignment="1">
      <alignment horizontal="center" vertical="center" wrapText="1"/>
    </xf>
    <xf numFmtId="4" fontId="22" fillId="4" borderId="19" xfId="1" applyNumberFormat="1" applyFont="1" applyFill="1" applyBorder="1" applyAlignment="1">
      <alignment horizontal="center" vertical="center" wrapText="1"/>
    </xf>
    <xf numFmtId="4" fontId="29" fillId="4" borderId="36" xfId="1" applyNumberFormat="1" applyFont="1" applyFill="1" applyBorder="1" applyAlignment="1">
      <alignment horizontal="center" vertical="center"/>
    </xf>
    <xf numFmtId="4" fontId="23" fillId="0" borderId="10" xfId="2" applyNumberFormat="1" applyFont="1" applyBorder="1" applyAlignment="1">
      <alignment horizontal="center" vertical="center"/>
    </xf>
    <xf numFmtId="4" fontId="22" fillId="4" borderId="18" xfId="1" applyNumberFormat="1" applyFont="1" applyFill="1" applyBorder="1" applyAlignment="1">
      <alignment horizontal="center" vertical="center" wrapText="1"/>
    </xf>
    <xf numFmtId="4" fontId="16" fillId="4" borderId="17" xfId="1" applyNumberFormat="1" applyFont="1" applyFill="1" applyBorder="1" applyAlignment="1">
      <alignment horizontal="center" vertical="center" wrapText="1"/>
    </xf>
    <xf numFmtId="4" fontId="24" fillId="4" borderId="36" xfId="1" applyNumberFormat="1" applyFont="1" applyFill="1" applyBorder="1" applyAlignment="1">
      <alignment horizontal="center" vertical="center"/>
    </xf>
    <xf numFmtId="0" fontId="15" fillId="4" borderId="37" xfId="1" applyFont="1" applyFill="1" applyBorder="1" applyAlignment="1">
      <alignment vertical="center" wrapText="1"/>
    </xf>
    <xf numFmtId="0" fontId="15" fillId="4" borderId="38" xfId="1" applyFont="1" applyFill="1" applyBorder="1" applyAlignment="1">
      <alignment vertical="center" wrapText="1"/>
    </xf>
    <xf numFmtId="0" fontId="15" fillId="4" borderId="38" xfId="1" applyFont="1" applyFill="1" applyBorder="1" applyAlignment="1">
      <alignment horizontal="center" vertical="center" wrapText="1"/>
    </xf>
    <xf numFmtId="4" fontId="22" fillId="4" borderId="38" xfId="1" applyNumberFormat="1" applyFont="1" applyFill="1" applyBorder="1" applyAlignment="1">
      <alignment horizontal="center" vertical="center" wrapText="1"/>
    </xf>
    <xf numFmtId="4" fontId="22" fillId="4" borderId="39" xfId="1" applyNumberFormat="1" applyFont="1" applyFill="1" applyBorder="1" applyAlignment="1">
      <alignment horizontal="center" vertical="center" wrapText="1"/>
    </xf>
    <xf numFmtId="4" fontId="16" fillId="4" borderId="40" xfId="1" applyNumberFormat="1" applyFont="1" applyFill="1" applyBorder="1" applyAlignment="1">
      <alignment horizontal="center" vertical="center" wrapText="1"/>
    </xf>
    <xf numFmtId="4" fontId="16" fillId="4" borderId="38" xfId="1" applyNumberFormat="1" applyFont="1" applyFill="1" applyBorder="1" applyAlignment="1">
      <alignment horizontal="center" vertical="center" wrapText="1"/>
    </xf>
    <xf numFmtId="4" fontId="24" fillId="4" borderId="49" xfId="1" applyNumberFormat="1" applyFont="1" applyFill="1" applyBorder="1" applyAlignment="1">
      <alignment horizontal="center" vertical="center"/>
    </xf>
    <xf numFmtId="4" fontId="5" fillId="0" borderId="23" xfId="2" applyNumberFormat="1" applyBorder="1"/>
    <xf numFmtId="0" fontId="15" fillId="14" borderId="16" xfId="1" applyFont="1" applyFill="1" applyBorder="1" applyAlignment="1">
      <alignment vertical="center" wrapText="1"/>
    </xf>
    <xf numFmtId="0" fontId="15" fillId="14" borderId="17" xfId="1" applyFont="1" applyFill="1" applyBorder="1" applyAlignment="1">
      <alignment vertical="center" wrapText="1"/>
    </xf>
    <xf numFmtId="0" fontId="15" fillId="14" borderId="38" xfId="1" applyFont="1" applyFill="1" applyBorder="1" applyAlignment="1">
      <alignment horizontal="center" vertical="center" wrapText="1"/>
    </xf>
    <xf numFmtId="4" fontId="22" fillId="14" borderId="17" xfId="1" applyNumberFormat="1" applyFont="1" applyFill="1" applyBorder="1" applyAlignment="1">
      <alignment horizontal="center" vertical="center" wrapText="1"/>
    </xf>
    <xf numFmtId="4" fontId="19" fillId="14" borderId="17" xfId="1" applyNumberFormat="1" applyFont="1" applyFill="1" applyBorder="1" applyAlignment="1">
      <alignment horizontal="center" vertical="center" wrapText="1"/>
    </xf>
    <xf numFmtId="4" fontId="16" fillId="14" borderId="19" xfId="1" applyNumberFormat="1" applyFont="1" applyFill="1" applyBorder="1" applyAlignment="1">
      <alignment horizontal="center" vertical="center" wrapText="1"/>
    </xf>
    <xf numFmtId="4" fontId="22" fillId="14" borderId="19" xfId="1" applyNumberFormat="1" applyFont="1" applyFill="1" applyBorder="1" applyAlignment="1">
      <alignment horizontal="center" vertical="center" wrapText="1"/>
    </xf>
    <xf numFmtId="4" fontId="24" fillId="14" borderId="49" xfId="1" applyNumberFormat="1" applyFont="1" applyFill="1" applyBorder="1" applyAlignment="1">
      <alignment horizontal="center" vertical="center"/>
    </xf>
    <xf numFmtId="4" fontId="5" fillId="0" borderId="58" xfId="2" applyNumberFormat="1" applyBorder="1"/>
    <xf numFmtId="0" fontId="15" fillId="14" borderId="20" xfId="1" applyFont="1" applyFill="1" applyBorder="1" applyAlignment="1">
      <alignment vertical="center" wrapText="1"/>
    </xf>
    <xf numFmtId="0" fontId="15" fillId="14" borderId="21" xfId="1" applyFont="1" applyFill="1" applyBorder="1" applyAlignment="1">
      <alignment vertical="center" wrapText="1"/>
    </xf>
    <xf numFmtId="0" fontId="15" fillId="14" borderId="21" xfId="1" applyFont="1" applyFill="1" applyBorder="1" applyAlignment="1">
      <alignment horizontal="center" vertical="center" wrapText="1"/>
    </xf>
    <xf numFmtId="4" fontId="22" fillId="14" borderId="21" xfId="1" applyNumberFormat="1" applyFont="1" applyFill="1" applyBorder="1" applyAlignment="1">
      <alignment horizontal="center" vertical="center" wrapText="1"/>
    </xf>
    <xf numFmtId="4" fontId="19" fillId="14" borderId="21" xfId="1" applyNumberFormat="1" applyFont="1" applyFill="1" applyBorder="1" applyAlignment="1">
      <alignment horizontal="center" vertical="center" wrapText="1"/>
    </xf>
    <xf numFmtId="4" fontId="16" fillId="14" borderId="24" xfId="1" applyNumberFormat="1" applyFont="1" applyFill="1" applyBorder="1" applyAlignment="1">
      <alignment horizontal="center" vertical="center" wrapText="1"/>
    </xf>
    <xf numFmtId="4" fontId="22" fillId="14" borderId="24" xfId="1" applyNumberFormat="1" applyFont="1" applyFill="1" applyBorder="1" applyAlignment="1">
      <alignment horizontal="center" vertical="center" wrapText="1"/>
    </xf>
    <xf numFmtId="4" fontId="5" fillId="0" borderId="45" xfId="2" applyNumberFormat="1" applyBorder="1"/>
    <xf numFmtId="0" fontId="15" fillId="9" borderId="12" xfId="1" applyFont="1" applyFill="1" applyBorder="1" applyAlignment="1">
      <alignment vertical="center" wrapText="1"/>
    </xf>
    <xf numFmtId="0" fontId="15" fillId="9" borderId="13" xfId="1" applyFont="1" applyFill="1" applyBorder="1" applyAlignment="1">
      <alignment vertical="center" wrapText="1"/>
    </xf>
    <xf numFmtId="0" fontId="15" fillId="9" borderId="13" xfId="1" applyFont="1" applyFill="1" applyBorder="1" applyAlignment="1">
      <alignment horizontal="center" vertical="center" wrapText="1"/>
    </xf>
    <xf numFmtId="0" fontId="22" fillId="9" borderId="13" xfId="1" applyFont="1" applyFill="1" applyBorder="1" applyAlignment="1">
      <alignment horizontal="center" vertical="center" wrapText="1"/>
    </xf>
    <xf numFmtId="0" fontId="22" fillId="9" borderId="14" xfId="1" applyFont="1" applyFill="1" applyBorder="1" applyAlignment="1">
      <alignment horizontal="center" vertical="center" wrapText="1"/>
    </xf>
    <xf numFmtId="1" fontId="15" fillId="3" borderId="7" xfId="1" applyNumberFormat="1" applyFont="1" applyFill="1" applyBorder="1" applyAlignment="1">
      <alignment horizontal="center" vertical="center" wrapText="1"/>
    </xf>
    <xf numFmtId="0" fontId="16" fillId="9" borderId="15" xfId="1" applyFont="1" applyFill="1" applyBorder="1" applyAlignment="1">
      <alignment horizontal="center" vertical="center" wrapText="1"/>
    </xf>
    <xf numFmtId="0" fontId="16" fillId="9" borderId="13" xfId="1" applyFont="1" applyFill="1" applyBorder="1" applyAlignment="1">
      <alignment horizontal="center" vertical="center" wrapText="1"/>
    </xf>
    <xf numFmtId="3" fontId="15" fillId="3" borderId="7" xfId="1" applyNumberFormat="1" applyFont="1" applyFill="1" applyBorder="1" applyAlignment="1">
      <alignment horizontal="center" vertical="center" wrapText="1"/>
    </xf>
    <xf numFmtId="3" fontId="3" fillId="9" borderId="7" xfId="1" applyNumberFormat="1" applyFont="1" applyFill="1" applyBorder="1" applyAlignment="1">
      <alignment horizontal="center" vertical="center"/>
    </xf>
    <xf numFmtId="3" fontId="27" fillId="0" borderId="7" xfId="2" applyNumberFormat="1" applyFont="1" applyBorder="1" applyAlignment="1">
      <alignment horizontal="center" vertical="center"/>
    </xf>
    <xf numFmtId="0" fontId="15" fillId="9" borderId="16" xfId="1" applyFont="1" applyFill="1" applyBorder="1" applyAlignment="1">
      <alignment vertical="center" wrapText="1"/>
    </xf>
    <xf numFmtId="0" fontId="15" fillId="9" borderId="17" xfId="1" applyFont="1" applyFill="1" applyBorder="1" applyAlignment="1">
      <alignment vertical="center" wrapText="1"/>
    </xf>
    <xf numFmtId="0" fontId="15" fillId="9" borderId="17" xfId="1" applyFont="1" applyFill="1" applyBorder="1" applyAlignment="1">
      <alignment horizontal="center" vertical="center" wrapText="1"/>
    </xf>
    <xf numFmtId="0" fontId="22" fillId="9" borderId="17" xfId="1" applyFont="1" applyFill="1" applyBorder="1" applyAlignment="1">
      <alignment horizontal="center" vertical="center" wrapText="1"/>
    </xf>
    <xf numFmtId="0" fontId="22" fillId="9" borderId="18" xfId="1" applyFont="1" applyFill="1" applyBorder="1" applyAlignment="1">
      <alignment horizontal="center" vertical="center" wrapText="1"/>
    </xf>
    <xf numFmtId="1" fontId="15" fillId="3" borderId="10" xfId="1" applyNumberFormat="1" applyFont="1" applyFill="1" applyBorder="1" applyAlignment="1">
      <alignment horizontal="center" vertical="center" wrapText="1"/>
    </xf>
    <xf numFmtId="0" fontId="16" fillId="9" borderId="19" xfId="1" applyFont="1" applyFill="1" applyBorder="1" applyAlignment="1">
      <alignment horizontal="center" vertical="center" wrapText="1"/>
    </xf>
    <xf numFmtId="0" fontId="16" fillId="9" borderId="17" xfId="1" applyFont="1" applyFill="1" applyBorder="1" applyAlignment="1">
      <alignment horizontal="center" vertical="center" wrapText="1"/>
    </xf>
    <xf numFmtId="3" fontId="3" fillId="9" borderId="10" xfId="1" applyNumberFormat="1" applyFont="1" applyFill="1" applyBorder="1" applyAlignment="1">
      <alignment horizontal="center" vertical="center"/>
    </xf>
    <xf numFmtId="3" fontId="5" fillId="0" borderId="10" xfId="2" applyNumberFormat="1" applyBorder="1"/>
    <xf numFmtId="0" fontId="15" fillId="9" borderId="20" xfId="1" applyFont="1" applyFill="1" applyBorder="1" applyAlignment="1">
      <alignment vertical="center" wrapText="1"/>
    </xf>
    <xf numFmtId="0" fontId="15" fillId="9" borderId="21" xfId="1" applyFont="1" applyFill="1" applyBorder="1" applyAlignment="1">
      <alignment vertical="center" wrapText="1"/>
    </xf>
    <xf numFmtId="0" fontId="15" fillId="9" borderId="21" xfId="1" applyFont="1" applyFill="1" applyBorder="1" applyAlignment="1">
      <alignment horizontal="center" vertical="center" wrapText="1"/>
    </xf>
    <xf numFmtId="0" fontId="22" fillId="9" borderId="21" xfId="1" applyFont="1" applyFill="1" applyBorder="1" applyAlignment="1">
      <alignment horizontal="center" vertical="center" wrapText="1"/>
    </xf>
    <xf numFmtId="0" fontId="22" fillId="9" borderId="22" xfId="1" applyFont="1" applyFill="1" applyBorder="1" applyAlignment="1">
      <alignment horizontal="center" vertical="center" wrapText="1"/>
    </xf>
    <xf numFmtId="1" fontId="15" fillId="3" borderId="31" xfId="1" applyNumberFormat="1" applyFont="1" applyFill="1" applyBorder="1" applyAlignment="1">
      <alignment horizontal="center" vertical="center" wrapText="1"/>
    </xf>
    <xf numFmtId="0" fontId="16" fillId="9" borderId="24" xfId="1" applyFont="1" applyFill="1" applyBorder="1" applyAlignment="1">
      <alignment horizontal="center" vertical="center" wrapText="1"/>
    </xf>
    <xf numFmtId="0" fontId="16" fillId="9" borderId="21" xfId="1" applyFont="1" applyFill="1" applyBorder="1" applyAlignment="1">
      <alignment horizontal="center" vertical="center" wrapText="1"/>
    </xf>
    <xf numFmtId="3" fontId="15" fillId="3" borderId="31" xfId="1" applyNumberFormat="1" applyFont="1" applyFill="1" applyBorder="1" applyAlignment="1">
      <alignment horizontal="center" vertical="center" wrapText="1"/>
    </xf>
    <xf numFmtId="3" fontId="3" fillId="9" borderId="31" xfId="1" applyNumberFormat="1" applyFont="1" applyFill="1" applyBorder="1" applyAlignment="1">
      <alignment horizontal="center" vertical="center"/>
    </xf>
    <xf numFmtId="3" fontId="5" fillId="0" borderId="31" xfId="2" applyNumberFormat="1" applyBorder="1"/>
    <xf numFmtId="0" fontId="5" fillId="0" borderId="0" xfId="2"/>
    <xf numFmtId="0" fontId="1" fillId="0" borderId="0" xfId="1" applyAlignment="1">
      <alignment wrapText="1" shrinkToFit="1"/>
    </xf>
    <xf numFmtId="4" fontId="1" fillId="0" borderId="0" xfId="1" applyNumberFormat="1"/>
    <xf numFmtId="0" fontId="8" fillId="0" borderId="27" xfId="2" applyFont="1" applyBorder="1" applyAlignment="1">
      <alignment horizontal="left" vertical="top" wrapText="1"/>
    </xf>
    <xf numFmtId="0" fontId="8" fillId="0" borderId="28" xfId="2" applyFont="1" applyBorder="1" applyAlignment="1">
      <alignment horizontal="left" vertical="top" wrapText="1"/>
    </xf>
    <xf numFmtId="0" fontId="8" fillId="0" borderId="19" xfId="2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left" vertical="top"/>
    </xf>
    <xf numFmtId="0" fontId="3" fillId="0" borderId="5" xfId="1" applyFont="1" applyBorder="1" applyAlignment="1">
      <alignment horizontal="left" vertical="top"/>
    </xf>
    <xf numFmtId="0" fontId="3" fillId="3" borderId="7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7" fillId="0" borderId="4" xfId="1" applyFont="1" applyBorder="1" applyAlignment="1">
      <alignment horizontal="left" vertical="top"/>
    </xf>
    <xf numFmtId="0" fontId="7" fillId="0" borderId="5" xfId="1" applyFont="1" applyBorder="1" applyAlignment="1">
      <alignment horizontal="left" vertical="top"/>
    </xf>
    <xf numFmtId="0" fontId="7" fillId="0" borderId="12" xfId="1" applyFont="1" applyBorder="1" applyAlignment="1">
      <alignment horizontal="left" vertical="top"/>
    </xf>
    <xf numFmtId="0" fontId="7" fillId="0" borderId="13" xfId="1" applyFont="1" applyBorder="1" applyAlignment="1">
      <alignment horizontal="left" vertical="top"/>
    </xf>
    <xf numFmtId="0" fontId="7" fillId="0" borderId="16" xfId="1" applyFont="1" applyBorder="1" applyAlignment="1">
      <alignment horizontal="left" vertical="top"/>
    </xf>
    <xf numFmtId="0" fontId="7" fillId="0" borderId="17" xfId="1" applyFont="1" applyBorder="1" applyAlignment="1">
      <alignment horizontal="left" vertical="top"/>
    </xf>
    <xf numFmtId="0" fontId="7" fillId="0" borderId="20" xfId="1" applyFont="1" applyBorder="1" applyAlignment="1">
      <alignment horizontal="left" vertical="top"/>
    </xf>
    <xf numFmtId="0" fontId="7" fillId="0" borderId="21" xfId="1" applyFont="1" applyBorder="1" applyAlignment="1">
      <alignment horizontal="left" vertical="top"/>
    </xf>
    <xf numFmtId="0" fontId="8" fillId="0" borderId="25" xfId="2" applyFont="1" applyBorder="1" applyAlignment="1">
      <alignment horizontal="center" vertical="top" wrapText="1"/>
    </xf>
    <xf numFmtId="0" fontId="8" fillId="0" borderId="26" xfId="2" applyFont="1" applyBorder="1" applyAlignment="1">
      <alignment horizontal="center" vertical="top" wrapText="1"/>
    </xf>
    <xf numFmtId="0" fontId="7" fillId="0" borderId="14" xfId="1" applyFont="1" applyBorder="1" applyAlignment="1">
      <alignment horizontal="center" vertical="top"/>
    </xf>
    <xf numFmtId="0" fontId="7" fillId="0" borderId="15" xfId="1" applyFont="1" applyBorder="1" applyAlignment="1">
      <alignment horizontal="center" vertical="top"/>
    </xf>
    <xf numFmtId="0" fontId="7" fillId="0" borderId="18" xfId="2" applyFont="1" applyBorder="1" applyAlignment="1">
      <alignment horizontal="center" vertical="top" wrapText="1"/>
    </xf>
    <xf numFmtId="0" fontId="7" fillId="0" borderId="19" xfId="2" applyFont="1" applyBorder="1" applyAlignment="1">
      <alignment horizontal="center" vertical="top" wrapText="1"/>
    </xf>
    <xf numFmtId="0" fontId="15" fillId="9" borderId="29" xfId="1" applyFont="1" applyFill="1" applyBorder="1" applyAlignment="1">
      <alignment horizontal="left" vertical="center" wrapText="1"/>
    </xf>
    <xf numFmtId="0" fontId="15" fillId="9" borderId="30" xfId="1" applyFont="1" applyFill="1" applyBorder="1" applyAlignment="1">
      <alignment horizontal="left" vertical="center" wrapText="1"/>
    </xf>
    <xf numFmtId="0" fontId="15" fillId="9" borderId="24" xfId="1" applyFont="1" applyFill="1" applyBorder="1" applyAlignment="1">
      <alignment horizontal="left" vertical="center" wrapText="1"/>
    </xf>
    <xf numFmtId="0" fontId="8" fillId="0" borderId="29" xfId="2" applyFont="1" applyBorder="1" applyAlignment="1">
      <alignment horizontal="left" vertical="top" wrapText="1"/>
    </xf>
    <xf numFmtId="0" fontId="8" fillId="0" borderId="30" xfId="2" applyFont="1" applyBorder="1" applyAlignment="1">
      <alignment horizontal="left" vertical="top" wrapText="1"/>
    </xf>
    <xf numFmtId="0" fontId="8" fillId="0" borderId="24" xfId="2" applyFont="1" applyBorder="1" applyAlignment="1">
      <alignment horizontal="left" vertical="top" wrapText="1"/>
    </xf>
    <xf numFmtId="0" fontId="15" fillId="6" borderId="16" xfId="1" applyFont="1" applyFill="1" applyBorder="1" applyAlignment="1">
      <alignment horizontal="left" vertical="center" wrapText="1"/>
    </xf>
    <xf numFmtId="0" fontId="15" fillId="6" borderId="17" xfId="1" applyFont="1" applyFill="1" applyBorder="1" applyAlignment="1">
      <alignment horizontal="left" vertical="center" wrapText="1"/>
    </xf>
    <xf numFmtId="0" fontId="15" fillId="8" borderId="27" xfId="1" applyFont="1" applyFill="1" applyBorder="1" applyAlignment="1">
      <alignment horizontal="center" vertical="center" wrapText="1"/>
    </xf>
    <xf numFmtId="0" fontId="15" fillId="8" borderId="19" xfId="1" applyFont="1" applyFill="1" applyBorder="1" applyAlignment="1">
      <alignment horizontal="center" vertical="center" wrapText="1"/>
    </xf>
    <xf numFmtId="0" fontId="15" fillId="9" borderId="37" xfId="1" applyFont="1" applyFill="1" applyBorder="1" applyAlignment="1">
      <alignment horizontal="left" vertical="center" wrapText="1"/>
    </xf>
    <xf numFmtId="0" fontId="15" fillId="9" borderId="38" xfId="1" applyFont="1" applyFill="1" applyBorder="1" applyAlignment="1">
      <alignment horizontal="left" vertical="center" wrapText="1"/>
    </xf>
    <xf numFmtId="0" fontId="15" fillId="9" borderId="41" xfId="1" applyFont="1" applyFill="1" applyBorder="1" applyAlignment="1">
      <alignment horizontal="left" vertical="center" wrapText="1"/>
    </xf>
    <xf numFmtId="0" fontId="15" fillId="9" borderId="42" xfId="1" applyFont="1" applyFill="1" applyBorder="1" applyAlignment="1">
      <alignment horizontal="left" vertical="center" wrapText="1"/>
    </xf>
    <xf numFmtId="0" fontId="15" fillId="9" borderId="15" xfId="1" applyFont="1" applyFill="1" applyBorder="1" applyAlignment="1">
      <alignment horizontal="left" vertical="center" wrapText="1"/>
    </xf>
    <xf numFmtId="0" fontId="20" fillId="9" borderId="1" xfId="1" applyFont="1" applyFill="1" applyBorder="1" applyAlignment="1">
      <alignment horizontal="center" vertical="center" wrapText="1"/>
    </xf>
    <xf numFmtId="0" fontId="20" fillId="9" borderId="2" xfId="1" applyFont="1" applyFill="1" applyBorder="1" applyAlignment="1">
      <alignment horizontal="center" vertical="center" wrapText="1"/>
    </xf>
    <xf numFmtId="0" fontId="15" fillId="11" borderId="27" xfId="1" applyFont="1" applyFill="1" applyBorder="1" applyAlignment="1">
      <alignment horizontal="left" vertical="center" wrapText="1"/>
    </xf>
    <xf numFmtId="0" fontId="15" fillId="11" borderId="19" xfId="1" applyFont="1" applyFill="1" applyBorder="1" applyAlignment="1">
      <alignment horizontal="left" vertical="center" wrapText="1"/>
    </xf>
    <xf numFmtId="0" fontId="15" fillId="9" borderId="27" xfId="1" applyFont="1" applyFill="1" applyBorder="1" applyAlignment="1">
      <alignment horizontal="center" vertical="center" wrapText="1"/>
    </xf>
    <xf numFmtId="0" fontId="15" fillId="9" borderId="19" xfId="1" applyFont="1" applyFill="1" applyBorder="1" applyAlignment="1">
      <alignment horizontal="center" vertical="center" wrapText="1"/>
    </xf>
    <xf numFmtId="0" fontId="15" fillId="8" borderId="18" xfId="1" applyFont="1" applyFill="1" applyBorder="1" applyAlignment="1">
      <alignment horizontal="center" vertical="center" wrapText="1"/>
    </xf>
    <xf numFmtId="0" fontId="15" fillId="8" borderId="29" xfId="1" applyFont="1" applyFill="1" applyBorder="1" applyAlignment="1">
      <alignment horizontal="center" vertical="center" wrapText="1"/>
    </xf>
    <xf numFmtId="0" fontId="15" fillId="8" borderId="24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F3A103D2-110D-47A2-AAAD-0A53643827A7}"/>
    <cellStyle name="Обычный 2 2" xfId="2" xr:uid="{7826B698-6821-4B5E-BEE5-AB3901ECCC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62883-5474-47E8-AF56-7BC73C757040}">
  <dimension ref="A1:V81"/>
  <sheetViews>
    <sheetView tabSelected="1" zoomScale="70" zoomScaleNormal="70" zoomScaleSheetLayoutView="7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50" sqref="C50"/>
    </sheetView>
  </sheetViews>
  <sheetFormatPr defaultRowHeight="15" x14ac:dyDescent="0.25"/>
  <cols>
    <col min="1" max="1" width="26.140625" style="1" customWidth="1"/>
    <col min="2" max="2" width="18.140625" style="275" customWidth="1"/>
    <col min="3" max="3" width="8.7109375" style="1" customWidth="1"/>
    <col min="4" max="4" width="20.7109375" style="1" customWidth="1"/>
    <col min="5" max="5" width="22.85546875" style="1" customWidth="1"/>
    <col min="6" max="12" width="20.7109375" style="1" customWidth="1"/>
    <col min="13" max="13" width="14.5703125" style="1" customWidth="1"/>
    <col min="14" max="14" width="20.42578125" style="1" customWidth="1"/>
    <col min="15" max="15" width="19.5703125" style="1" customWidth="1"/>
    <col min="16" max="16" width="20.28515625" style="1" customWidth="1"/>
    <col min="17" max="17" width="13.5703125" style="1" customWidth="1"/>
    <col min="18" max="18" width="18" style="85" customWidth="1"/>
    <col min="19" max="19" width="17.28515625" style="345" customWidth="1"/>
    <col min="20" max="20" width="31.85546875" style="1" customWidth="1"/>
    <col min="21" max="16384" width="9.140625" style="1"/>
  </cols>
  <sheetData>
    <row r="1" spans="1:22" ht="46.5" customHeight="1" thickBot="1" x14ac:dyDescent="0.3">
      <c r="A1" s="351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3"/>
    </row>
    <row r="2" spans="1:22" ht="47.25" customHeight="1" thickBot="1" x14ac:dyDescent="0.3">
      <c r="A2" s="354"/>
      <c r="B2" s="355"/>
      <c r="C2" s="355"/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3" t="s">
        <v>6</v>
      </c>
      <c r="J2" s="2" t="s">
        <v>7</v>
      </c>
      <c r="K2" s="2" t="s">
        <v>8</v>
      </c>
      <c r="L2" s="4" t="s">
        <v>9</v>
      </c>
      <c r="M2" s="356" t="s">
        <v>10</v>
      </c>
      <c r="N2" s="5" t="s">
        <v>11</v>
      </c>
      <c r="O2" s="6" t="s">
        <v>12</v>
      </c>
      <c r="P2" s="6" t="s">
        <v>13</v>
      </c>
      <c r="Q2" s="356" t="s">
        <v>14</v>
      </c>
      <c r="R2" s="358" t="s">
        <v>15</v>
      </c>
      <c r="S2" s="361" t="s">
        <v>16</v>
      </c>
    </row>
    <row r="3" spans="1:22" ht="90" customHeight="1" thickBot="1" x14ac:dyDescent="0.3">
      <c r="A3" s="363" t="s">
        <v>17</v>
      </c>
      <c r="B3" s="364"/>
      <c r="C3" s="364"/>
      <c r="D3" s="7" t="s">
        <v>18</v>
      </c>
      <c r="E3" s="7" t="s">
        <v>18</v>
      </c>
      <c r="F3" s="8" t="s">
        <v>19</v>
      </c>
      <c r="G3" s="7" t="s">
        <v>18</v>
      </c>
      <c r="H3" s="7" t="s">
        <v>20</v>
      </c>
      <c r="I3" s="7" t="s">
        <v>20</v>
      </c>
      <c r="J3" s="7" t="s">
        <v>21</v>
      </c>
      <c r="K3" s="7" t="s">
        <v>21</v>
      </c>
      <c r="L3" s="9" t="s">
        <v>21</v>
      </c>
      <c r="M3" s="357"/>
      <c r="N3" s="10" t="s">
        <v>22</v>
      </c>
      <c r="O3" s="7" t="s">
        <v>22</v>
      </c>
      <c r="P3" s="8" t="s">
        <v>23</v>
      </c>
      <c r="Q3" s="357"/>
      <c r="R3" s="359"/>
      <c r="S3" s="362"/>
    </row>
    <row r="4" spans="1:22" ht="66" customHeight="1" x14ac:dyDescent="0.25">
      <c r="A4" s="365" t="s">
        <v>24</v>
      </c>
      <c r="B4" s="366"/>
      <c r="C4" s="366"/>
      <c r="D4" s="11" t="s">
        <v>25</v>
      </c>
      <c r="E4" s="11" t="s">
        <v>26</v>
      </c>
      <c r="F4" s="12" t="s">
        <v>27</v>
      </c>
      <c r="G4" s="11" t="s">
        <v>28</v>
      </c>
      <c r="H4" s="11" t="s">
        <v>29</v>
      </c>
      <c r="I4" s="11" t="s">
        <v>30</v>
      </c>
      <c r="J4" s="11" t="s">
        <v>27</v>
      </c>
      <c r="K4" s="11" t="s">
        <v>27</v>
      </c>
      <c r="L4" s="13" t="s">
        <v>27</v>
      </c>
      <c r="M4" s="357"/>
      <c r="N4" s="14" t="s">
        <v>31</v>
      </c>
      <c r="O4" s="11" t="s">
        <v>29</v>
      </c>
      <c r="P4" s="15" t="s">
        <v>32</v>
      </c>
      <c r="Q4" s="357"/>
      <c r="R4" s="359"/>
      <c r="S4" s="362"/>
    </row>
    <row r="5" spans="1:22" ht="132.75" customHeight="1" x14ac:dyDescent="0.25">
      <c r="A5" s="367" t="s">
        <v>33</v>
      </c>
      <c r="B5" s="368"/>
      <c r="C5" s="368"/>
      <c r="D5" s="16" t="s">
        <v>34</v>
      </c>
      <c r="E5" s="16" t="s">
        <v>35</v>
      </c>
      <c r="F5" s="17" t="s">
        <v>36</v>
      </c>
      <c r="G5" s="16" t="s">
        <v>37</v>
      </c>
      <c r="H5" s="16" t="s">
        <v>38</v>
      </c>
      <c r="I5" s="16" t="s">
        <v>39</v>
      </c>
      <c r="J5" s="16" t="s">
        <v>40</v>
      </c>
      <c r="K5" s="16" t="s">
        <v>40</v>
      </c>
      <c r="L5" s="18" t="s">
        <v>40</v>
      </c>
      <c r="M5" s="357"/>
      <c r="O5" s="19" t="s">
        <v>41</v>
      </c>
      <c r="P5" s="20" t="s">
        <v>42</v>
      </c>
      <c r="Q5" s="357"/>
      <c r="R5" s="359"/>
      <c r="S5" s="362"/>
    </row>
    <row r="6" spans="1:22" ht="100.5" customHeight="1" x14ac:dyDescent="0.25">
      <c r="A6" s="367" t="s">
        <v>43</v>
      </c>
      <c r="B6" s="368"/>
      <c r="C6" s="368"/>
      <c r="D6" s="17" t="s">
        <v>44</v>
      </c>
      <c r="E6" s="17" t="s">
        <v>45</v>
      </c>
      <c r="F6" s="21" t="s">
        <v>36</v>
      </c>
      <c r="G6" s="21" t="s">
        <v>46</v>
      </c>
      <c r="H6" s="22" t="s">
        <v>47</v>
      </c>
      <c r="I6" s="17" t="s">
        <v>48</v>
      </c>
      <c r="J6" s="17" t="s">
        <v>49</v>
      </c>
      <c r="K6" s="17" t="s">
        <v>49</v>
      </c>
      <c r="L6" s="23" t="s">
        <v>49</v>
      </c>
      <c r="M6" s="24"/>
      <c r="N6" s="25"/>
      <c r="O6" s="19"/>
      <c r="P6" s="19"/>
      <c r="Q6" s="24"/>
      <c r="R6" s="359"/>
      <c r="S6" s="362"/>
    </row>
    <row r="7" spans="1:22" ht="132.75" customHeight="1" x14ac:dyDescent="0.25">
      <c r="A7" s="367" t="s">
        <v>50</v>
      </c>
      <c r="B7" s="368"/>
      <c r="C7" s="368"/>
      <c r="D7" s="17" t="s">
        <v>51</v>
      </c>
      <c r="E7" s="17" t="s">
        <v>52</v>
      </c>
      <c r="F7" s="21" t="s">
        <v>36</v>
      </c>
      <c r="G7" s="21"/>
      <c r="H7" s="22" t="s">
        <v>53</v>
      </c>
      <c r="I7" s="17" t="s">
        <v>54</v>
      </c>
      <c r="J7" s="17" t="s">
        <v>49</v>
      </c>
      <c r="K7" s="17" t="s">
        <v>49</v>
      </c>
      <c r="L7" s="23" t="s">
        <v>49</v>
      </c>
      <c r="M7" s="24"/>
      <c r="N7" s="25"/>
      <c r="O7" s="19"/>
      <c r="P7" s="19"/>
      <c r="Q7" s="24"/>
      <c r="R7" s="359"/>
      <c r="S7" s="362"/>
    </row>
    <row r="8" spans="1:22" ht="102" customHeight="1" thickBot="1" x14ac:dyDescent="0.3">
      <c r="A8" s="369" t="s">
        <v>55</v>
      </c>
      <c r="B8" s="370"/>
      <c r="C8" s="370"/>
      <c r="D8" s="26" t="s">
        <v>56</v>
      </c>
      <c r="E8" s="26" t="s">
        <v>57</v>
      </c>
      <c r="F8" s="27" t="s">
        <v>36</v>
      </c>
      <c r="G8" s="27" t="s">
        <v>58</v>
      </c>
      <c r="H8" s="28" t="s">
        <v>59</v>
      </c>
      <c r="I8" s="26" t="s">
        <v>60</v>
      </c>
      <c r="J8" s="26" t="s">
        <v>49</v>
      </c>
      <c r="K8" s="26" t="s">
        <v>49</v>
      </c>
      <c r="L8" s="29" t="s">
        <v>49</v>
      </c>
      <c r="M8" s="30"/>
      <c r="N8" s="31"/>
      <c r="O8" s="32"/>
      <c r="P8" s="32"/>
      <c r="Q8" s="30"/>
      <c r="R8" s="359"/>
      <c r="S8" s="362"/>
    </row>
    <row r="9" spans="1:22" ht="30.75" customHeight="1" x14ac:dyDescent="0.25">
      <c r="A9" s="371" t="s">
        <v>61</v>
      </c>
      <c r="B9" s="373" t="s">
        <v>30</v>
      </c>
      <c r="C9" s="374"/>
      <c r="D9" s="33" t="s">
        <v>62</v>
      </c>
      <c r="E9" s="33" t="s">
        <v>62</v>
      </c>
      <c r="F9" s="33" t="s">
        <v>62</v>
      </c>
      <c r="G9" s="33" t="s">
        <v>62</v>
      </c>
      <c r="H9" s="33" t="s">
        <v>62</v>
      </c>
      <c r="I9" s="34" t="s">
        <v>62</v>
      </c>
      <c r="J9" s="34" t="s">
        <v>62</v>
      </c>
      <c r="K9" s="34" t="s">
        <v>62</v>
      </c>
      <c r="L9" s="35" t="s">
        <v>62</v>
      </c>
      <c r="M9" s="36"/>
      <c r="N9" s="37"/>
      <c r="O9" s="38"/>
      <c r="P9" s="38"/>
      <c r="Q9" s="36"/>
      <c r="R9" s="359"/>
      <c r="S9" s="362"/>
    </row>
    <row r="10" spans="1:22" ht="30" customHeight="1" x14ac:dyDescent="0.25">
      <c r="A10" s="372"/>
      <c r="B10" s="375" t="s">
        <v>63</v>
      </c>
      <c r="C10" s="376"/>
      <c r="D10" s="33" t="s">
        <v>62</v>
      </c>
      <c r="E10" s="33" t="s">
        <v>62</v>
      </c>
      <c r="F10" s="33" t="s">
        <v>62</v>
      </c>
      <c r="G10" s="33" t="s">
        <v>62</v>
      </c>
      <c r="H10" s="33" t="s">
        <v>62</v>
      </c>
      <c r="I10" s="33" t="s">
        <v>62</v>
      </c>
      <c r="J10" s="33" t="s">
        <v>62</v>
      </c>
      <c r="K10" s="33" t="s">
        <v>62</v>
      </c>
      <c r="L10" s="33" t="s">
        <v>62</v>
      </c>
      <c r="M10" s="39"/>
      <c r="N10" s="40"/>
      <c r="O10" s="41"/>
      <c r="P10" s="19"/>
      <c r="Q10" s="24"/>
      <c r="R10" s="359"/>
      <c r="S10" s="362"/>
    </row>
    <row r="11" spans="1:22" ht="24.75" customHeight="1" x14ac:dyDescent="0.25">
      <c r="A11" s="348" t="s">
        <v>64</v>
      </c>
      <c r="B11" s="349"/>
      <c r="C11" s="350"/>
      <c r="D11" s="33" t="s">
        <v>62</v>
      </c>
      <c r="E11" s="33" t="s">
        <v>62</v>
      </c>
      <c r="F11" s="33" t="s">
        <v>62</v>
      </c>
      <c r="G11" s="33" t="s">
        <v>62</v>
      </c>
      <c r="H11" s="33" t="s">
        <v>62</v>
      </c>
      <c r="I11" s="33" t="s">
        <v>62</v>
      </c>
      <c r="J11" s="33" t="s">
        <v>62</v>
      </c>
      <c r="K11" s="33" t="s">
        <v>62</v>
      </c>
      <c r="L11" s="42" t="s">
        <v>62</v>
      </c>
      <c r="M11" s="39"/>
      <c r="N11" s="40"/>
      <c r="O11" s="41"/>
      <c r="P11" s="19"/>
      <c r="Q11" s="24"/>
      <c r="R11" s="359"/>
      <c r="S11" s="362"/>
    </row>
    <row r="12" spans="1:22" ht="49.5" customHeight="1" thickBot="1" x14ac:dyDescent="0.3">
      <c r="A12" s="380" t="s">
        <v>65</v>
      </c>
      <c r="B12" s="381"/>
      <c r="C12" s="382"/>
      <c r="D12" s="43" t="s">
        <v>62</v>
      </c>
      <c r="E12" s="43" t="s">
        <v>62</v>
      </c>
      <c r="F12" s="43" t="s">
        <v>62</v>
      </c>
      <c r="G12" s="43" t="s">
        <v>62</v>
      </c>
      <c r="H12" s="43" t="s">
        <v>62</v>
      </c>
      <c r="I12" s="43" t="s">
        <v>62</v>
      </c>
      <c r="J12" s="33" t="s">
        <v>62</v>
      </c>
      <c r="K12" s="33" t="s">
        <v>62</v>
      </c>
      <c r="L12" s="42" t="s">
        <v>62</v>
      </c>
      <c r="M12" s="44"/>
      <c r="N12" s="45"/>
      <c r="O12" s="46"/>
      <c r="P12" s="32"/>
      <c r="Q12" s="47"/>
      <c r="R12" s="359"/>
      <c r="S12" s="362"/>
    </row>
    <row r="13" spans="1:22" ht="47.25" customHeight="1" thickBot="1" x14ac:dyDescent="0.3">
      <c r="A13" s="48"/>
      <c r="B13" s="49"/>
      <c r="C13" s="50" t="s">
        <v>66</v>
      </c>
      <c r="D13" s="51" t="s">
        <v>67</v>
      </c>
      <c r="E13" s="51" t="s">
        <v>68</v>
      </c>
      <c r="F13" s="52" t="s">
        <v>69</v>
      </c>
      <c r="G13" s="52" t="s">
        <v>70</v>
      </c>
      <c r="H13" s="52" t="s">
        <v>71</v>
      </c>
      <c r="I13" s="53" t="s">
        <v>72</v>
      </c>
      <c r="J13" s="54" t="s">
        <v>73</v>
      </c>
      <c r="K13" s="52" t="s">
        <v>74</v>
      </c>
      <c r="L13" s="55" t="s">
        <v>75</v>
      </c>
      <c r="M13" s="56" t="s">
        <v>15</v>
      </c>
      <c r="N13" s="57" t="s">
        <v>76</v>
      </c>
      <c r="O13" s="58" t="s">
        <v>77</v>
      </c>
      <c r="P13" s="58" t="s">
        <v>78</v>
      </c>
      <c r="Q13" s="59" t="s">
        <v>15</v>
      </c>
      <c r="R13" s="360"/>
      <c r="S13" s="362"/>
    </row>
    <row r="14" spans="1:22" ht="39" customHeight="1" x14ac:dyDescent="0.25">
      <c r="A14" s="60" t="s">
        <v>79</v>
      </c>
      <c r="B14" s="61"/>
      <c r="C14" s="62"/>
      <c r="D14" s="63" t="s">
        <v>80</v>
      </c>
      <c r="E14" s="64" t="s">
        <v>81</v>
      </c>
      <c r="F14" s="64" t="s">
        <v>82</v>
      </c>
      <c r="G14" s="64" t="s">
        <v>83</v>
      </c>
      <c r="H14" s="65" t="s">
        <v>84</v>
      </c>
      <c r="I14" s="64" t="s">
        <v>85</v>
      </c>
      <c r="J14" s="66" t="s">
        <v>86</v>
      </c>
      <c r="K14" s="64" t="s">
        <v>87</v>
      </c>
      <c r="L14" s="67" t="s">
        <v>88</v>
      </c>
      <c r="M14" s="68"/>
      <c r="N14" s="69">
        <v>3</v>
      </c>
      <c r="O14" s="62">
        <v>3</v>
      </c>
      <c r="P14" s="62">
        <v>3</v>
      </c>
      <c r="Q14" s="68"/>
      <c r="R14" s="70"/>
      <c r="S14" s="71"/>
    </row>
    <row r="15" spans="1:22" ht="39" customHeight="1" x14ac:dyDescent="0.25">
      <c r="A15" s="72" t="s">
        <v>89</v>
      </c>
      <c r="B15" s="73"/>
      <c r="C15" s="74"/>
      <c r="D15" s="74">
        <v>4</v>
      </c>
      <c r="E15" s="74">
        <v>2</v>
      </c>
      <c r="F15" s="74">
        <v>5</v>
      </c>
      <c r="G15" s="74">
        <v>2</v>
      </c>
      <c r="H15" s="74">
        <v>5</v>
      </c>
      <c r="I15" s="74">
        <v>5</v>
      </c>
      <c r="J15" s="75">
        <v>4</v>
      </c>
      <c r="K15" s="74">
        <v>4</v>
      </c>
      <c r="L15" s="76">
        <v>5</v>
      </c>
      <c r="M15" s="77">
        <f t="shared" ref="M15:M40" si="0">SUM(D15:L15)</f>
        <v>36</v>
      </c>
      <c r="N15" s="78"/>
      <c r="O15" s="79"/>
      <c r="P15" s="79"/>
      <c r="Q15" s="77"/>
      <c r="R15" s="80">
        <f t="shared" ref="R15:R28" si="1">M15+Q15</f>
        <v>36</v>
      </c>
      <c r="S15" s="81"/>
    </row>
    <row r="16" spans="1:22" s="85" customFormat="1" ht="30" customHeight="1" x14ac:dyDescent="0.25">
      <c r="A16" s="72" t="s">
        <v>90</v>
      </c>
      <c r="B16" s="73" t="s">
        <v>91</v>
      </c>
      <c r="C16" s="74" t="s">
        <v>92</v>
      </c>
      <c r="D16" s="82">
        <v>143</v>
      </c>
      <c r="E16" s="74">
        <v>68</v>
      </c>
      <c r="F16" s="74">
        <v>144</v>
      </c>
      <c r="G16" s="74">
        <v>66</v>
      </c>
      <c r="H16" s="74">
        <v>187</v>
      </c>
      <c r="I16" s="74">
        <v>175</v>
      </c>
      <c r="J16" s="75">
        <v>133</v>
      </c>
      <c r="K16" s="74">
        <v>106</v>
      </c>
      <c r="L16" s="76">
        <v>173</v>
      </c>
      <c r="M16" s="83">
        <f t="shared" si="0"/>
        <v>1195</v>
      </c>
      <c r="N16" s="84">
        <v>0</v>
      </c>
      <c r="O16" s="74">
        <v>0</v>
      </c>
      <c r="P16" s="74">
        <v>0</v>
      </c>
      <c r="Q16" s="77">
        <f>SUM(N16:P16)</f>
        <v>0</v>
      </c>
      <c r="R16" s="80">
        <f t="shared" si="1"/>
        <v>1195</v>
      </c>
      <c r="S16" s="81"/>
      <c r="T16" s="1"/>
      <c r="U16" s="1"/>
      <c r="V16" s="1"/>
    </row>
    <row r="17" spans="1:22" s="85" customFormat="1" ht="30" customHeight="1" x14ac:dyDescent="0.25">
      <c r="A17" s="383" t="s">
        <v>93</v>
      </c>
      <c r="B17" s="384"/>
      <c r="C17" s="74" t="s">
        <v>92</v>
      </c>
      <c r="D17" s="74"/>
      <c r="E17" s="74"/>
      <c r="F17" s="74"/>
      <c r="G17" s="87"/>
      <c r="H17" s="88"/>
      <c r="I17" s="74"/>
      <c r="J17" s="75"/>
      <c r="K17" s="89"/>
      <c r="L17" s="76"/>
      <c r="M17" s="83">
        <f t="shared" si="0"/>
        <v>0</v>
      </c>
      <c r="N17" s="84"/>
      <c r="O17" s="74"/>
      <c r="P17" s="74"/>
      <c r="Q17" s="77"/>
      <c r="R17" s="80">
        <f t="shared" si="1"/>
        <v>0</v>
      </c>
      <c r="S17" s="81"/>
      <c r="T17" s="1"/>
      <c r="U17" s="1"/>
      <c r="V17" s="1"/>
    </row>
    <row r="18" spans="1:22" s="85" customFormat="1" ht="30" customHeight="1" x14ac:dyDescent="0.25">
      <c r="A18" s="383" t="s">
        <v>94</v>
      </c>
      <c r="B18" s="384"/>
      <c r="C18" s="74" t="s">
        <v>92</v>
      </c>
      <c r="D18" s="82">
        <v>57</v>
      </c>
      <c r="E18" s="74">
        <v>26</v>
      </c>
      <c r="F18" s="74">
        <v>62</v>
      </c>
      <c r="G18" s="87"/>
      <c r="H18" s="88">
        <v>76</v>
      </c>
      <c r="I18" s="74">
        <v>72</v>
      </c>
      <c r="J18" s="75">
        <v>54</v>
      </c>
      <c r="K18" s="89">
        <v>41</v>
      </c>
      <c r="L18" s="76">
        <v>67</v>
      </c>
      <c r="M18" s="83">
        <f t="shared" si="0"/>
        <v>455</v>
      </c>
      <c r="N18" s="84"/>
      <c r="O18" s="74"/>
      <c r="P18" s="74"/>
      <c r="Q18" s="77"/>
      <c r="R18" s="80">
        <f t="shared" si="1"/>
        <v>455</v>
      </c>
      <c r="S18" s="81"/>
      <c r="T18" s="1"/>
      <c r="U18" s="1"/>
      <c r="V18" s="1"/>
    </row>
    <row r="19" spans="1:22" s="85" customFormat="1" ht="30" customHeight="1" x14ac:dyDescent="0.25">
      <c r="A19" s="383" t="s">
        <v>95</v>
      </c>
      <c r="B19" s="384"/>
      <c r="C19" s="74" t="s">
        <v>92</v>
      </c>
      <c r="D19" s="82">
        <v>63</v>
      </c>
      <c r="E19" s="74">
        <v>30</v>
      </c>
      <c r="F19" s="74">
        <v>60</v>
      </c>
      <c r="G19" s="87"/>
      <c r="H19" s="88">
        <v>84</v>
      </c>
      <c r="I19" s="74">
        <v>74</v>
      </c>
      <c r="J19" s="75">
        <v>57</v>
      </c>
      <c r="K19" s="89">
        <v>46</v>
      </c>
      <c r="L19" s="76">
        <v>78</v>
      </c>
      <c r="M19" s="83">
        <f t="shared" si="0"/>
        <v>492</v>
      </c>
      <c r="N19" s="84"/>
      <c r="O19" s="74"/>
      <c r="P19" s="74"/>
      <c r="Q19" s="77"/>
      <c r="R19" s="80">
        <f t="shared" si="1"/>
        <v>492</v>
      </c>
      <c r="S19" s="81"/>
      <c r="T19" s="1"/>
      <c r="U19" s="1"/>
      <c r="V19" s="1"/>
    </row>
    <row r="20" spans="1:22" s="85" customFormat="1" ht="30" customHeight="1" x14ac:dyDescent="0.25">
      <c r="A20" s="383" t="s">
        <v>96</v>
      </c>
      <c r="B20" s="384"/>
      <c r="C20" s="74" t="s">
        <v>92</v>
      </c>
      <c r="D20" s="82">
        <v>14</v>
      </c>
      <c r="E20" s="74">
        <v>6</v>
      </c>
      <c r="F20" s="74">
        <v>14</v>
      </c>
      <c r="G20" s="87"/>
      <c r="H20" s="88">
        <v>19</v>
      </c>
      <c r="I20" s="74">
        <v>20</v>
      </c>
      <c r="J20" s="75">
        <v>14</v>
      </c>
      <c r="K20" s="89">
        <v>12</v>
      </c>
      <c r="L20" s="76">
        <v>21</v>
      </c>
      <c r="M20" s="83">
        <f t="shared" si="0"/>
        <v>120</v>
      </c>
      <c r="N20" s="84"/>
      <c r="O20" s="74"/>
      <c r="P20" s="74"/>
      <c r="Q20" s="77"/>
      <c r="R20" s="80">
        <f t="shared" si="1"/>
        <v>120</v>
      </c>
      <c r="S20" s="81"/>
      <c r="T20" s="1"/>
      <c r="U20" s="1"/>
      <c r="V20" s="1"/>
    </row>
    <row r="21" spans="1:22" s="85" customFormat="1" ht="30" customHeight="1" x14ac:dyDescent="0.25">
      <c r="A21" s="383" t="s">
        <v>97</v>
      </c>
      <c r="B21" s="384"/>
      <c r="C21" s="74"/>
      <c r="D21" s="82">
        <v>9</v>
      </c>
      <c r="E21" s="74">
        <v>6</v>
      </c>
      <c r="F21" s="74">
        <v>8</v>
      </c>
      <c r="G21" s="87"/>
      <c r="H21" s="88">
        <v>8</v>
      </c>
      <c r="I21" s="74">
        <v>9</v>
      </c>
      <c r="J21" s="75">
        <v>8</v>
      </c>
      <c r="K21" s="89">
        <v>7</v>
      </c>
      <c r="L21" s="76">
        <v>7</v>
      </c>
      <c r="M21" s="83">
        <f t="shared" si="0"/>
        <v>62</v>
      </c>
      <c r="N21" s="84"/>
      <c r="O21" s="74"/>
      <c r="P21" s="74"/>
      <c r="Q21" s="77"/>
      <c r="R21" s="80">
        <f t="shared" si="1"/>
        <v>62</v>
      </c>
      <c r="S21" s="81"/>
      <c r="T21" s="1"/>
      <c r="U21" s="1"/>
      <c r="V21" s="1"/>
    </row>
    <row r="22" spans="1:22" s="85" customFormat="1" ht="30" customHeight="1" x14ac:dyDescent="0.25">
      <c r="A22" s="385" t="s">
        <v>98</v>
      </c>
      <c r="B22" s="386"/>
      <c r="C22" s="90" t="s">
        <v>99</v>
      </c>
      <c r="D22" s="91">
        <f>D27/45</f>
        <v>205.38688888888888</v>
      </c>
      <c r="E22" s="91">
        <f t="shared" ref="E22:L22" si="2">E27/45</f>
        <v>99.458888888888879</v>
      </c>
      <c r="F22" s="91">
        <f t="shared" si="2"/>
        <v>203.6862222222222</v>
      </c>
      <c r="G22" s="91">
        <f t="shared" si="2"/>
        <v>93.031555555555556</v>
      </c>
      <c r="H22" s="91">
        <f t="shared" si="2"/>
        <v>256.0026666666667</v>
      </c>
      <c r="I22" s="91">
        <f t="shared" si="2"/>
        <v>234.44133333333335</v>
      </c>
      <c r="J22" s="91">
        <f t="shared" si="2"/>
        <v>185.16955555555555</v>
      </c>
      <c r="K22" s="91">
        <f t="shared" si="2"/>
        <v>146.22733333333332</v>
      </c>
      <c r="L22" s="91">
        <f t="shared" si="2"/>
        <v>234.57333333333332</v>
      </c>
      <c r="M22" s="83">
        <f t="shared" si="0"/>
        <v>1657.9777777777776</v>
      </c>
      <c r="N22" s="84"/>
      <c r="O22" s="74"/>
      <c r="P22" s="74"/>
      <c r="Q22" s="77"/>
      <c r="R22" s="80">
        <f t="shared" si="1"/>
        <v>1657.9777777777776</v>
      </c>
      <c r="S22" s="81"/>
      <c r="T22" s="1"/>
      <c r="U22" s="1"/>
      <c r="V22" s="1"/>
    </row>
    <row r="23" spans="1:22" s="85" customFormat="1" ht="30" customHeight="1" x14ac:dyDescent="0.25">
      <c r="A23" s="385" t="s">
        <v>100</v>
      </c>
      <c r="B23" s="386"/>
      <c r="C23" s="90" t="s">
        <v>99</v>
      </c>
      <c r="D23" s="90">
        <f>D16*3</f>
        <v>429</v>
      </c>
      <c r="E23" s="90">
        <f t="shared" ref="E23:L23" si="3">E16*3</f>
        <v>204</v>
      </c>
      <c r="F23" s="90">
        <f t="shared" si="3"/>
        <v>432</v>
      </c>
      <c r="G23" s="90">
        <f t="shared" si="3"/>
        <v>198</v>
      </c>
      <c r="H23" s="90">
        <f t="shared" si="3"/>
        <v>561</v>
      </c>
      <c r="I23" s="90">
        <f t="shared" si="3"/>
        <v>525</v>
      </c>
      <c r="J23" s="90">
        <f t="shared" si="3"/>
        <v>399</v>
      </c>
      <c r="K23" s="90">
        <f t="shared" si="3"/>
        <v>318</v>
      </c>
      <c r="L23" s="90">
        <f t="shared" si="3"/>
        <v>519</v>
      </c>
      <c r="M23" s="83">
        <f t="shared" si="0"/>
        <v>3585</v>
      </c>
      <c r="N23" s="84"/>
      <c r="O23" s="74"/>
      <c r="P23" s="74"/>
      <c r="Q23" s="77"/>
      <c r="R23" s="80">
        <f t="shared" si="1"/>
        <v>3585</v>
      </c>
      <c r="S23" s="81"/>
      <c r="T23" s="1"/>
      <c r="U23" s="1"/>
      <c r="V23" s="1"/>
    </row>
    <row r="24" spans="1:22" s="85" customFormat="1" ht="30" customHeight="1" x14ac:dyDescent="0.25">
      <c r="A24" s="86" t="s">
        <v>101</v>
      </c>
      <c r="B24" s="74"/>
      <c r="C24" s="74" t="s">
        <v>102</v>
      </c>
      <c r="D24" s="92">
        <v>48709.3</v>
      </c>
      <c r="E24" s="93">
        <v>22040</v>
      </c>
      <c r="F24" s="93">
        <v>48523.73</v>
      </c>
      <c r="G24" s="93">
        <v>21650.22</v>
      </c>
      <c r="H24" s="93">
        <v>55437.73</v>
      </c>
      <c r="I24" s="93">
        <v>59287.69</v>
      </c>
      <c r="J24" s="93">
        <v>42560.27</v>
      </c>
      <c r="K24" s="93">
        <v>40629.160000000003</v>
      </c>
      <c r="L24" s="94">
        <v>63360</v>
      </c>
      <c r="M24" s="95">
        <f t="shared" si="0"/>
        <v>402198.1</v>
      </c>
      <c r="N24" s="96"/>
      <c r="O24" s="97"/>
      <c r="P24" s="97"/>
      <c r="Q24" s="83"/>
      <c r="R24" s="98">
        <f t="shared" si="1"/>
        <v>402198.1</v>
      </c>
      <c r="S24" s="81"/>
      <c r="T24" s="1"/>
      <c r="U24" s="1"/>
      <c r="V24" s="1"/>
    </row>
    <row r="25" spans="1:22" s="85" customFormat="1" ht="30" customHeight="1" x14ac:dyDescent="0.25">
      <c r="A25" s="72" t="s">
        <v>103</v>
      </c>
      <c r="B25" s="73"/>
      <c r="C25" s="74" t="s">
        <v>104</v>
      </c>
      <c r="D25" s="92">
        <v>1744.03</v>
      </c>
      <c r="E25" s="93">
        <v>1005</v>
      </c>
      <c r="F25" s="93">
        <v>2004.81</v>
      </c>
      <c r="G25" s="93">
        <v>848.83</v>
      </c>
      <c r="H25" s="93">
        <v>2414.6</v>
      </c>
      <c r="I25" s="93">
        <v>2241.15</v>
      </c>
      <c r="J25" s="93">
        <v>1605.36</v>
      </c>
      <c r="K25" s="93">
        <v>1601.7070000000001</v>
      </c>
      <c r="L25" s="99">
        <v>2112.4</v>
      </c>
      <c r="M25" s="95">
        <f t="shared" si="0"/>
        <v>15577.887000000001</v>
      </c>
      <c r="N25" s="84"/>
      <c r="O25" s="74"/>
      <c r="P25" s="74"/>
      <c r="Q25" s="83"/>
      <c r="R25" s="98">
        <f t="shared" si="1"/>
        <v>15577.887000000001</v>
      </c>
      <c r="S25" s="81"/>
      <c r="T25" s="1"/>
      <c r="U25" s="1"/>
      <c r="V25" s="1"/>
    </row>
    <row r="26" spans="1:22" s="85" customFormat="1" ht="30" customHeight="1" x14ac:dyDescent="0.25">
      <c r="A26" s="72" t="s">
        <v>105</v>
      </c>
      <c r="B26" s="73"/>
      <c r="C26" s="74" t="s">
        <v>104</v>
      </c>
      <c r="D26" s="92">
        <v>11969.49</v>
      </c>
      <c r="E26" s="93">
        <v>5813.7</v>
      </c>
      <c r="F26" s="93">
        <v>12065.23</v>
      </c>
      <c r="G26" s="93">
        <v>5538.27</v>
      </c>
      <c r="H26" s="93">
        <v>16154.79</v>
      </c>
      <c r="I26" s="93">
        <v>14336.54</v>
      </c>
      <c r="J26" s="93">
        <v>10902.82</v>
      </c>
      <c r="K26" s="100">
        <v>8766.24</v>
      </c>
      <c r="L26" s="94">
        <v>14799.49</v>
      </c>
      <c r="M26" s="95">
        <f t="shared" si="0"/>
        <v>100346.57</v>
      </c>
      <c r="N26" s="96">
        <v>4275</v>
      </c>
      <c r="O26" s="97">
        <v>11823.83</v>
      </c>
      <c r="P26" s="97">
        <v>11823.83</v>
      </c>
      <c r="Q26" s="95">
        <f>SUM(N26:P26)</f>
        <v>27922.66</v>
      </c>
      <c r="R26" s="98">
        <f t="shared" si="1"/>
        <v>128269.23000000001</v>
      </c>
      <c r="S26" s="81"/>
      <c r="T26" s="1"/>
      <c r="U26" s="1"/>
      <c r="V26" s="1"/>
    </row>
    <row r="27" spans="1:22" s="85" customFormat="1" ht="30" customHeight="1" x14ac:dyDescent="0.25">
      <c r="A27" s="72" t="s">
        <v>106</v>
      </c>
      <c r="B27" s="73"/>
      <c r="C27" s="74" t="s">
        <v>104</v>
      </c>
      <c r="D27" s="92">
        <v>9242.41</v>
      </c>
      <c r="E27" s="93">
        <v>4475.6499999999996</v>
      </c>
      <c r="F27" s="93">
        <v>9165.8799999999992</v>
      </c>
      <c r="G27" s="93">
        <v>4186.42</v>
      </c>
      <c r="H27" s="93">
        <v>11520.12</v>
      </c>
      <c r="I27" s="93">
        <v>10549.86</v>
      </c>
      <c r="J27" s="93">
        <v>8332.6299999999992</v>
      </c>
      <c r="K27" s="93">
        <v>6580.23</v>
      </c>
      <c r="L27" s="94">
        <v>10555.8</v>
      </c>
      <c r="M27" s="101">
        <f t="shared" si="0"/>
        <v>74609</v>
      </c>
      <c r="N27" s="102"/>
      <c r="O27" s="102"/>
      <c r="P27" s="102"/>
      <c r="Q27" s="103"/>
      <c r="R27" s="98">
        <f t="shared" si="1"/>
        <v>74609</v>
      </c>
      <c r="S27" s="81"/>
      <c r="T27" s="1"/>
      <c r="U27" s="1"/>
      <c r="V27" s="1"/>
    </row>
    <row r="28" spans="1:22" s="85" customFormat="1" ht="30" customHeight="1" x14ac:dyDescent="0.25">
      <c r="A28" s="72" t="s">
        <v>107</v>
      </c>
      <c r="B28" s="73"/>
      <c r="C28" s="74" t="s">
        <v>104</v>
      </c>
      <c r="D28" s="92">
        <v>515.80999999999995</v>
      </c>
      <c r="E28" s="93">
        <v>0</v>
      </c>
      <c r="F28" s="93">
        <v>426.76</v>
      </c>
      <c r="G28" s="93">
        <v>0</v>
      </c>
      <c r="H28" s="104">
        <v>0</v>
      </c>
      <c r="I28" s="93">
        <v>888.04</v>
      </c>
      <c r="J28" s="93">
        <v>231.69</v>
      </c>
      <c r="K28" s="93">
        <v>888.65</v>
      </c>
      <c r="L28" s="94">
        <v>987.64</v>
      </c>
      <c r="M28" s="95">
        <f t="shared" si="0"/>
        <v>3938.5899999999997</v>
      </c>
      <c r="N28" s="96"/>
      <c r="O28" s="97">
        <v>1621.34</v>
      </c>
      <c r="P28" s="97">
        <v>612</v>
      </c>
      <c r="Q28" s="77">
        <f>SUM(N28:P28)</f>
        <v>2233.34</v>
      </c>
      <c r="R28" s="98">
        <f t="shared" si="1"/>
        <v>6171.93</v>
      </c>
      <c r="S28" s="81"/>
      <c r="T28" s="1"/>
      <c r="U28" s="1"/>
      <c r="V28" s="1"/>
    </row>
    <row r="29" spans="1:22" s="85" customFormat="1" ht="30" customHeight="1" thickBot="1" x14ac:dyDescent="0.3">
      <c r="A29" s="387" t="s">
        <v>108</v>
      </c>
      <c r="B29" s="388"/>
      <c r="C29" s="388"/>
      <c r="D29" s="105"/>
      <c r="E29" s="105"/>
      <c r="F29" s="105"/>
      <c r="G29" s="105"/>
      <c r="H29" s="105"/>
      <c r="I29" s="105"/>
      <c r="J29" s="106"/>
      <c r="K29" s="105"/>
      <c r="L29" s="107"/>
      <c r="M29" s="108"/>
      <c r="N29" s="109"/>
      <c r="O29" s="105">
        <v>181</v>
      </c>
      <c r="P29" s="105">
        <v>300</v>
      </c>
      <c r="Q29" s="108"/>
      <c r="R29" s="110"/>
      <c r="S29" s="111"/>
      <c r="T29" s="1"/>
      <c r="U29" s="1"/>
      <c r="V29" s="1"/>
    </row>
    <row r="30" spans="1:22" s="85" customFormat="1" ht="30" customHeight="1" thickBot="1" x14ac:dyDescent="0.3">
      <c r="A30" s="389" t="s">
        <v>109</v>
      </c>
      <c r="B30" s="390"/>
      <c r="C30" s="391"/>
      <c r="D30" s="112" t="s">
        <v>110</v>
      </c>
      <c r="E30" s="112" t="s">
        <v>110</v>
      </c>
      <c r="F30" s="112" t="s">
        <v>110</v>
      </c>
      <c r="G30" s="112" t="s">
        <v>110</v>
      </c>
      <c r="H30" s="112" t="s">
        <v>110</v>
      </c>
      <c r="I30" s="112" t="s">
        <v>110</v>
      </c>
      <c r="J30" s="112" t="s">
        <v>110</v>
      </c>
      <c r="K30" s="112" t="s">
        <v>110</v>
      </c>
      <c r="L30" s="112" t="s">
        <v>110</v>
      </c>
      <c r="M30" s="113"/>
      <c r="N30" s="114"/>
      <c r="O30" s="114"/>
      <c r="P30" s="114"/>
      <c r="Q30" s="113"/>
      <c r="R30" s="115"/>
      <c r="S30" s="116"/>
      <c r="T30" s="1"/>
      <c r="U30" s="1"/>
      <c r="V30" s="1"/>
    </row>
    <row r="31" spans="1:22" s="85" customFormat="1" ht="40.5" customHeight="1" x14ac:dyDescent="0.25">
      <c r="A31" s="389" t="s">
        <v>111</v>
      </c>
      <c r="B31" s="390"/>
      <c r="C31" s="391"/>
      <c r="D31" s="117" t="s">
        <v>112</v>
      </c>
      <c r="E31" s="117"/>
      <c r="F31" s="117"/>
      <c r="G31" s="117"/>
      <c r="H31" s="117"/>
      <c r="I31" s="117"/>
      <c r="J31" s="117"/>
      <c r="K31" s="117"/>
      <c r="L31" s="117"/>
      <c r="M31" s="118"/>
      <c r="N31" s="119"/>
      <c r="O31" s="119"/>
      <c r="P31" s="119"/>
      <c r="Q31" s="118"/>
      <c r="R31" s="120"/>
      <c r="S31" s="121"/>
      <c r="T31" s="1"/>
      <c r="U31" s="1"/>
      <c r="V31" s="1"/>
    </row>
    <row r="32" spans="1:22" s="85" customFormat="1" ht="30" customHeight="1" thickBot="1" x14ac:dyDescent="0.3">
      <c r="A32" s="377" t="s">
        <v>113</v>
      </c>
      <c r="B32" s="378"/>
      <c r="C32" s="379"/>
      <c r="D32" s="122" t="s">
        <v>114</v>
      </c>
      <c r="E32" s="122" t="s">
        <v>114</v>
      </c>
      <c r="F32" s="122" t="s">
        <v>114</v>
      </c>
      <c r="G32" s="122" t="s">
        <v>114</v>
      </c>
      <c r="H32" s="122" t="s">
        <v>114</v>
      </c>
      <c r="I32" s="122" t="s">
        <v>114</v>
      </c>
      <c r="J32" s="122" t="s">
        <v>114</v>
      </c>
      <c r="K32" s="122" t="s">
        <v>114</v>
      </c>
      <c r="L32" s="122" t="s">
        <v>114</v>
      </c>
      <c r="M32" s="123"/>
      <c r="N32" s="124"/>
      <c r="O32" s="124"/>
      <c r="P32" s="124"/>
      <c r="Q32" s="123"/>
      <c r="R32" s="125"/>
      <c r="S32" s="126"/>
      <c r="T32" s="1"/>
      <c r="U32" s="1"/>
      <c r="V32" s="1"/>
    </row>
    <row r="33" spans="1:22" s="85" customFormat="1" ht="30" customHeight="1" thickBot="1" x14ac:dyDescent="0.3">
      <c r="A33" s="392" t="s">
        <v>115</v>
      </c>
      <c r="B33" s="393"/>
      <c r="C33" s="127"/>
      <c r="D33" s="128">
        <v>0.97799999999999998</v>
      </c>
      <c r="E33" s="128">
        <v>0.47299999999999998</v>
      </c>
      <c r="F33" s="128">
        <v>1.04</v>
      </c>
      <c r="G33" s="128">
        <v>0.465335</v>
      </c>
      <c r="H33" s="128">
        <v>1.0552999999999999</v>
      </c>
      <c r="I33" s="128">
        <v>1.7070000000000001</v>
      </c>
      <c r="J33" s="128">
        <v>1.0629999999999999</v>
      </c>
      <c r="K33" s="128">
        <v>0.83</v>
      </c>
      <c r="L33" s="129">
        <v>1.075</v>
      </c>
      <c r="M33" s="130">
        <f>SUM(D33:L33)</f>
        <v>8.686634999999999</v>
      </c>
      <c r="N33" s="131">
        <v>0.59599999999999997</v>
      </c>
      <c r="O33" s="131">
        <v>0.28399999999999997</v>
      </c>
      <c r="P33" s="132">
        <v>0.28399999999999997</v>
      </c>
      <c r="Q33" s="130">
        <f t="shared" ref="Q33:Q42" si="4">SUM(N33:P33)</f>
        <v>1.1639999999999999</v>
      </c>
      <c r="R33" s="133">
        <f t="shared" ref="R33:R43" si="5">M33+Q33</f>
        <v>9.8506349999999987</v>
      </c>
      <c r="S33" s="134"/>
      <c r="T33" s="1"/>
      <c r="U33" s="1"/>
      <c r="V33" s="1"/>
    </row>
    <row r="34" spans="1:22" ht="30" customHeight="1" x14ac:dyDescent="0.25">
      <c r="A34" s="135" t="s">
        <v>116</v>
      </c>
      <c r="B34" s="136" t="s">
        <v>117</v>
      </c>
      <c r="C34" s="137" t="s">
        <v>118</v>
      </c>
      <c r="D34" s="138">
        <f>SUM(D35:D40)</f>
        <v>0.97799999999999998</v>
      </c>
      <c r="E34" s="138">
        <f>SUM(E35:E40)</f>
        <v>0.45900000000000002</v>
      </c>
      <c r="F34" s="138">
        <f t="shared" ref="F34:K34" si="6">SUM(F35:F40)</f>
        <v>0.98259999999999992</v>
      </c>
      <c r="G34" s="138">
        <f t="shared" si="6"/>
        <v>0.46638299999999999</v>
      </c>
      <c r="H34" s="138">
        <f t="shared" si="6"/>
        <v>1.0552999999999999</v>
      </c>
      <c r="I34" s="138">
        <f t="shared" si="6"/>
        <v>1.2239999999999998</v>
      </c>
      <c r="J34" s="138">
        <f t="shared" si="6"/>
        <v>1.1659999999999999</v>
      </c>
      <c r="K34" s="138">
        <f t="shared" si="6"/>
        <v>0.8</v>
      </c>
      <c r="L34" s="138">
        <f>SUM(L35:L40)</f>
        <v>1.0330000000000001</v>
      </c>
      <c r="M34" s="139">
        <f t="shared" si="0"/>
        <v>8.1642829999999993</v>
      </c>
      <c r="N34" s="140">
        <f>SUM(N35:N40)</f>
        <v>0.59599999999999997</v>
      </c>
      <c r="O34" s="140">
        <f t="shared" ref="O34:P34" si="7">SUM(O35:O40)</f>
        <v>0.28400000000000003</v>
      </c>
      <c r="P34" s="141">
        <f t="shared" si="7"/>
        <v>0.28400000000000003</v>
      </c>
      <c r="Q34" s="139">
        <f t="shared" si="4"/>
        <v>1.1640000000000001</v>
      </c>
      <c r="R34" s="142">
        <f t="shared" si="5"/>
        <v>9.328282999999999</v>
      </c>
      <c r="S34" s="143">
        <v>9.85</v>
      </c>
    </row>
    <row r="35" spans="1:22" ht="30" customHeight="1" x14ac:dyDescent="0.25">
      <c r="A35" s="144" t="s">
        <v>119</v>
      </c>
      <c r="B35" s="145" t="s">
        <v>120</v>
      </c>
      <c r="C35" s="87" t="s">
        <v>118</v>
      </c>
      <c r="D35" s="146">
        <v>0.42399999999999999</v>
      </c>
      <c r="E35" s="146">
        <v>0.22800000000000001</v>
      </c>
      <c r="F35" s="146">
        <v>0.46800000000000003</v>
      </c>
      <c r="G35" s="146">
        <v>0.239983</v>
      </c>
      <c r="H35" s="146">
        <v>0.51700000000000002</v>
      </c>
      <c r="I35" s="146">
        <v>0.60299999999999998</v>
      </c>
      <c r="J35" s="146">
        <v>0.5</v>
      </c>
      <c r="K35" s="146">
        <v>0.32600000000000001</v>
      </c>
      <c r="L35" s="147">
        <v>0.54200000000000004</v>
      </c>
      <c r="M35" s="148">
        <f t="shared" si="0"/>
        <v>3.8479830000000002</v>
      </c>
      <c r="N35" s="149">
        <v>0.245</v>
      </c>
      <c r="O35" s="150">
        <v>0</v>
      </c>
      <c r="P35" s="151">
        <v>0</v>
      </c>
      <c r="Q35" s="77">
        <f t="shared" si="4"/>
        <v>0.245</v>
      </c>
      <c r="R35" s="152">
        <f t="shared" si="5"/>
        <v>4.0929830000000003</v>
      </c>
      <c r="S35" s="153"/>
    </row>
    <row r="36" spans="1:22" ht="30" customHeight="1" x14ac:dyDescent="0.25">
      <c r="A36" s="154"/>
      <c r="B36" s="155" t="s">
        <v>121</v>
      </c>
      <c r="C36" s="87" t="s">
        <v>118</v>
      </c>
      <c r="D36" s="146">
        <v>0</v>
      </c>
      <c r="E36" s="146">
        <v>0</v>
      </c>
      <c r="F36" s="146">
        <v>0</v>
      </c>
      <c r="G36" s="146">
        <v>0</v>
      </c>
      <c r="H36" s="146">
        <v>0</v>
      </c>
      <c r="I36" s="146">
        <v>0</v>
      </c>
      <c r="J36" s="146">
        <v>0</v>
      </c>
      <c r="K36" s="146">
        <v>0</v>
      </c>
      <c r="L36" s="147">
        <v>0</v>
      </c>
      <c r="M36" s="148">
        <f t="shared" si="0"/>
        <v>0</v>
      </c>
      <c r="N36" s="149">
        <v>8.5999999999999993E-2</v>
      </c>
      <c r="O36" s="150">
        <v>0</v>
      </c>
      <c r="P36" s="151">
        <v>0</v>
      </c>
      <c r="Q36" s="77">
        <f t="shared" si="4"/>
        <v>8.5999999999999993E-2</v>
      </c>
      <c r="R36" s="152">
        <f t="shared" si="5"/>
        <v>8.5999999999999993E-2</v>
      </c>
      <c r="S36" s="153"/>
    </row>
    <row r="37" spans="1:22" ht="35.25" customHeight="1" x14ac:dyDescent="0.25">
      <c r="A37" s="156"/>
      <c r="B37" s="157" t="s">
        <v>122</v>
      </c>
      <c r="C37" s="158" t="s">
        <v>118</v>
      </c>
      <c r="D37" s="159">
        <v>0.437</v>
      </c>
      <c r="E37" s="159">
        <v>0.23100000000000001</v>
      </c>
      <c r="F37" s="159">
        <v>0.39700000000000002</v>
      </c>
      <c r="G37" s="159">
        <v>0.22639999999999999</v>
      </c>
      <c r="H37" s="159">
        <v>0.5383</v>
      </c>
      <c r="I37" s="159">
        <v>0.42599999999999999</v>
      </c>
      <c r="J37" s="159">
        <v>0.56299999999999994</v>
      </c>
      <c r="K37" s="159">
        <v>0.34499999999999997</v>
      </c>
      <c r="L37" s="160">
        <v>0.41499999999999998</v>
      </c>
      <c r="M37" s="161">
        <f t="shared" si="0"/>
        <v>3.5786999999999995</v>
      </c>
      <c r="N37" s="162">
        <v>0.26500000000000001</v>
      </c>
      <c r="O37" s="163">
        <v>0</v>
      </c>
      <c r="P37" s="164">
        <v>0</v>
      </c>
      <c r="Q37" s="165">
        <f t="shared" si="4"/>
        <v>0.26500000000000001</v>
      </c>
      <c r="R37" s="166">
        <f t="shared" si="5"/>
        <v>3.8436999999999997</v>
      </c>
      <c r="S37" s="167"/>
    </row>
    <row r="38" spans="1:22" ht="30" customHeight="1" x14ac:dyDescent="0.25">
      <c r="A38" s="168" t="s">
        <v>123</v>
      </c>
      <c r="B38" s="169" t="s">
        <v>120</v>
      </c>
      <c r="C38" s="170" t="s">
        <v>118</v>
      </c>
      <c r="D38" s="171">
        <v>3.3000000000000002E-2</v>
      </c>
      <c r="E38" s="171">
        <v>0</v>
      </c>
      <c r="F38" s="171">
        <v>1.8599999999999998E-2</v>
      </c>
      <c r="G38" s="171">
        <v>0</v>
      </c>
      <c r="H38" s="171">
        <v>0</v>
      </c>
      <c r="I38" s="171">
        <v>2.3E-2</v>
      </c>
      <c r="J38" s="171">
        <v>1.7999999999999999E-2</v>
      </c>
      <c r="K38" s="171">
        <v>9.8000000000000004E-2</v>
      </c>
      <c r="L38" s="171">
        <v>3.5999999999999997E-2</v>
      </c>
      <c r="M38" s="161">
        <f t="shared" si="0"/>
        <v>0.2266</v>
      </c>
      <c r="N38" s="172">
        <v>0</v>
      </c>
      <c r="O38" s="172">
        <v>7.6999999999999999E-2</v>
      </c>
      <c r="P38" s="173">
        <v>7.6999999999999999E-2</v>
      </c>
      <c r="Q38" s="165">
        <f t="shared" si="4"/>
        <v>0.154</v>
      </c>
      <c r="R38" s="166">
        <f t="shared" si="5"/>
        <v>0.38059999999999999</v>
      </c>
      <c r="S38" s="153"/>
    </row>
    <row r="39" spans="1:22" ht="30" customHeight="1" x14ac:dyDescent="0.25">
      <c r="A39" s="168"/>
      <c r="B39" s="174" t="s">
        <v>121</v>
      </c>
      <c r="C39" s="170" t="s">
        <v>118</v>
      </c>
      <c r="D39" s="171">
        <v>0</v>
      </c>
      <c r="E39" s="171">
        <v>0</v>
      </c>
      <c r="F39" s="171">
        <v>3.2000000000000001E-2</v>
      </c>
      <c r="G39" s="171">
        <v>0</v>
      </c>
      <c r="H39" s="171">
        <v>0</v>
      </c>
      <c r="I39" s="171">
        <v>6.9000000000000006E-2</v>
      </c>
      <c r="J39" s="171">
        <v>2.5000000000000001E-2</v>
      </c>
      <c r="K39" s="171">
        <v>0</v>
      </c>
      <c r="L39" s="171">
        <v>0</v>
      </c>
      <c r="M39" s="161">
        <f t="shared" si="0"/>
        <v>0.126</v>
      </c>
      <c r="N39" s="172">
        <v>0</v>
      </c>
      <c r="O39" s="172">
        <v>0.125</v>
      </c>
      <c r="P39" s="173">
        <v>0.125</v>
      </c>
      <c r="Q39" s="165">
        <f t="shared" si="4"/>
        <v>0.25</v>
      </c>
      <c r="R39" s="166">
        <f t="shared" si="5"/>
        <v>0.376</v>
      </c>
      <c r="S39" s="153"/>
    </row>
    <row r="40" spans="1:22" ht="35.25" customHeight="1" thickBot="1" x14ac:dyDescent="0.3">
      <c r="A40" s="175"/>
      <c r="B40" s="176" t="s">
        <v>122</v>
      </c>
      <c r="C40" s="177" t="s">
        <v>118</v>
      </c>
      <c r="D40" s="178">
        <v>8.4000000000000005E-2</v>
      </c>
      <c r="E40" s="178">
        <v>0</v>
      </c>
      <c r="F40" s="178">
        <v>6.7000000000000004E-2</v>
      </c>
      <c r="G40" s="178">
        <v>0</v>
      </c>
      <c r="H40" s="178">
        <v>0</v>
      </c>
      <c r="I40" s="178">
        <v>0.10299999999999999</v>
      </c>
      <c r="J40" s="178">
        <v>0.06</v>
      </c>
      <c r="K40" s="178">
        <v>3.1E-2</v>
      </c>
      <c r="L40" s="178">
        <v>0.04</v>
      </c>
      <c r="M40" s="179">
        <f t="shared" si="0"/>
        <v>0.38499999999999995</v>
      </c>
      <c r="N40" s="180">
        <v>0</v>
      </c>
      <c r="O40" s="180">
        <v>8.2000000000000003E-2</v>
      </c>
      <c r="P40" s="181">
        <v>8.2000000000000003E-2</v>
      </c>
      <c r="Q40" s="182">
        <f t="shared" si="4"/>
        <v>0.16400000000000001</v>
      </c>
      <c r="R40" s="183">
        <f t="shared" si="5"/>
        <v>0.54899999999999993</v>
      </c>
      <c r="S40" s="184"/>
    </row>
    <row r="41" spans="1:22" ht="30" customHeight="1" x14ac:dyDescent="0.25">
      <c r="A41" s="185" t="s">
        <v>124</v>
      </c>
      <c r="B41" s="186"/>
      <c r="C41" s="187" t="s">
        <v>125</v>
      </c>
      <c r="D41" s="188">
        <f t="shared" ref="D41:K41" si="8">D42+D45</f>
        <v>53.9</v>
      </c>
      <c r="E41" s="188">
        <f t="shared" si="8"/>
        <v>20.79</v>
      </c>
      <c r="F41" s="188">
        <f t="shared" si="8"/>
        <v>61.269999999999996</v>
      </c>
      <c r="G41" s="188">
        <f t="shared" si="8"/>
        <v>23.25</v>
      </c>
      <c r="H41" s="188">
        <f t="shared" si="8"/>
        <v>64.5</v>
      </c>
      <c r="I41" s="188">
        <f t="shared" si="8"/>
        <v>83.71</v>
      </c>
      <c r="J41" s="188">
        <f t="shared" si="8"/>
        <v>50</v>
      </c>
      <c r="K41" s="188">
        <f t="shared" si="8"/>
        <v>38.1</v>
      </c>
      <c r="L41" s="188">
        <f>L42+L45</f>
        <v>61.35</v>
      </c>
      <c r="M41" s="189">
        <f>SUM(D41:L41)</f>
        <v>456.87</v>
      </c>
      <c r="N41" s="190">
        <f t="shared" ref="N41:O41" si="9">N42+N45</f>
        <v>28.76</v>
      </c>
      <c r="O41" s="190">
        <f t="shared" si="9"/>
        <v>9.6999999999999993</v>
      </c>
      <c r="P41" s="191">
        <f>P42+P45</f>
        <v>9.65</v>
      </c>
      <c r="Q41" s="192">
        <f t="shared" si="4"/>
        <v>48.11</v>
      </c>
      <c r="R41" s="193">
        <f t="shared" si="5"/>
        <v>504.98</v>
      </c>
      <c r="S41" s="194">
        <v>528.05999999999995</v>
      </c>
    </row>
    <row r="42" spans="1:22" ht="30" customHeight="1" x14ac:dyDescent="0.25">
      <c r="A42" s="185" t="s">
        <v>119</v>
      </c>
      <c r="B42" s="186" t="s">
        <v>126</v>
      </c>
      <c r="C42" s="187" t="s">
        <v>125</v>
      </c>
      <c r="D42" s="191">
        <v>53.9</v>
      </c>
      <c r="E42" s="195">
        <v>20.79</v>
      </c>
      <c r="F42" s="191">
        <v>51</v>
      </c>
      <c r="G42" s="191">
        <v>23.25</v>
      </c>
      <c r="H42" s="191">
        <v>64.5</v>
      </c>
      <c r="I42" s="191">
        <v>83.71</v>
      </c>
      <c r="J42" s="191">
        <v>50</v>
      </c>
      <c r="K42" s="191">
        <v>38.1</v>
      </c>
      <c r="L42" s="188">
        <v>61.35</v>
      </c>
      <c r="M42" s="189">
        <f>SUM(D42:L42)</f>
        <v>446.6</v>
      </c>
      <c r="N42" s="196">
        <v>28.76</v>
      </c>
      <c r="O42" s="196">
        <v>9.6999999999999993</v>
      </c>
      <c r="P42" s="197">
        <v>9.65</v>
      </c>
      <c r="Q42" s="198">
        <f t="shared" si="4"/>
        <v>48.11</v>
      </c>
      <c r="R42" s="199">
        <f t="shared" si="5"/>
        <v>494.71000000000004</v>
      </c>
      <c r="S42" s="194"/>
    </row>
    <row r="43" spans="1:22" ht="30" customHeight="1" x14ac:dyDescent="0.25">
      <c r="A43" s="185"/>
      <c r="B43" s="186"/>
      <c r="C43" s="187" t="s">
        <v>127</v>
      </c>
      <c r="D43" s="191">
        <v>14.87</v>
      </c>
      <c r="E43" s="191">
        <v>6.45</v>
      </c>
      <c r="F43" s="191">
        <v>14.58</v>
      </c>
      <c r="G43" s="191">
        <v>6.32</v>
      </c>
      <c r="H43" s="191">
        <v>13.8</v>
      </c>
      <c r="I43" s="191">
        <v>17.53</v>
      </c>
      <c r="J43" s="191">
        <v>18.600000000000001</v>
      </c>
      <c r="K43" s="191">
        <v>15.1</v>
      </c>
      <c r="L43" s="188">
        <v>14.52</v>
      </c>
      <c r="M43" s="189"/>
      <c r="N43" s="196">
        <v>0</v>
      </c>
      <c r="O43" s="196">
        <v>0</v>
      </c>
      <c r="P43" s="197">
        <v>1.85</v>
      </c>
      <c r="Q43" s="198"/>
      <c r="R43" s="199">
        <f t="shared" si="5"/>
        <v>0</v>
      </c>
      <c r="S43" s="194"/>
    </row>
    <row r="44" spans="1:22" ht="30" customHeight="1" x14ac:dyDescent="0.25">
      <c r="A44" s="185"/>
      <c r="B44" s="186"/>
      <c r="C44" s="187" t="s">
        <v>128</v>
      </c>
      <c r="D44" s="191">
        <v>4.96</v>
      </c>
      <c r="E44" s="191">
        <v>2.7</v>
      </c>
      <c r="F44" s="191">
        <v>6.3</v>
      </c>
      <c r="G44" s="191">
        <v>2.68</v>
      </c>
      <c r="H44" s="191">
        <v>5.3</v>
      </c>
      <c r="I44" s="191">
        <v>6.53</v>
      </c>
      <c r="J44" s="191">
        <v>7.62</v>
      </c>
      <c r="K44" s="191">
        <v>6.1</v>
      </c>
      <c r="L44" s="188">
        <v>6.1</v>
      </c>
      <c r="M44" s="189"/>
      <c r="N44" s="196">
        <v>0</v>
      </c>
      <c r="O44" s="196">
        <v>0</v>
      </c>
      <c r="P44" s="197">
        <v>1.34</v>
      </c>
      <c r="Q44" s="198"/>
      <c r="R44" s="199"/>
      <c r="S44" s="194"/>
    </row>
    <row r="45" spans="1:22" ht="30" customHeight="1" x14ac:dyDescent="0.25">
      <c r="A45" s="200" t="s">
        <v>129</v>
      </c>
      <c r="B45" s="201" t="s">
        <v>126</v>
      </c>
      <c r="C45" s="202" t="s">
        <v>125</v>
      </c>
      <c r="D45" s="203"/>
      <c r="E45" s="203"/>
      <c r="F45" s="204">
        <v>10.27</v>
      </c>
      <c r="G45" s="203"/>
      <c r="H45" s="203"/>
      <c r="I45" s="203"/>
      <c r="J45" s="204"/>
      <c r="K45" s="204"/>
      <c r="L45" s="205"/>
      <c r="M45" s="189"/>
      <c r="N45" s="206">
        <v>0</v>
      </c>
      <c r="O45" s="206">
        <v>0</v>
      </c>
      <c r="P45" s="206">
        <v>0</v>
      </c>
      <c r="Q45" s="198">
        <f>SUM(N45:P45)</f>
        <v>0</v>
      </c>
      <c r="R45" s="199"/>
      <c r="S45" s="194"/>
    </row>
    <row r="46" spans="1:22" ht="30" customHeight="1" x14ac:dyDescent="0.25">
      <c r="A46" s="200"/>
      <c r="B46" s="201"/>
      <c r="C46" s="202" t="s">
        <v>127</v>
      </c>
      <c r="D46" s="203"/>
      <c r="E46" s="203"/>
      <c r="F46" s="204"/>
      <c r="G46" s="203"/>
      <c r="H46" s="203"/>
      <c r="I46" s="203"/>
      <c r="J46" s="204"/>
      <c r="K46" s="204"/>
      <c r="L46" s="205"/>
      <c r="M46" s="189"/>
      <c r="N46" s="206">
        <v>0</v>
      </c>
      <c r="O46" s="206">
        <v>0</v>
      </c>
      <c r="P46" s="206">
        <v>0</v>
      </c>
      <c r="Q46" s="198">
        <f>SUM(N46:P46)</f>
        <v>0</v>
      </c>
      <c r="R46" s="199"/>
      <c r="S46" s="194"/>
    </row>
    <row r="47" spans="1:22" ht="30" customHeight="1" x14ac:dyDescent="0.25">
      <c r="A47" s="200"/>
      <c r="B47" s="201"/>
      <c r="C47" s="202" t="s">
        <v>128</v>
      </c>
      <c r="D47" s="203"/>
      <c r="E47" s="203"/>
      <c r="F47" s="204"/>
      <c r="G47" s="203"/>
      <c r="H47" s="203"/>
      <c r="I47" s="203"/>
      <c r="J47" s="204"/>
      <c r="K47" s="204"/>
      <c r="L47" s="205"/>
      <c r="M47" s="189"/>
      <c r="N47" s="206">
        <v>0</v>
      </c>
      <c r="O47" s="206">
        <v>0</v>
      </c>
      <c r="P47" s="206">
        <v>0</v>
      </c>
      <c r="Q47" s="198">
        <f>SUM(N47:P47)</f>
        <v>0</v>
      </c>
      <c r="R47" s="199"/>
      <c r="S47" s="194"/>
    </row>
    <row r="48" spans="1:22" ht="30" customHeight="1" x14ac:dyDescent="0.25">
      <c r="A48" s="207"/>
      <c r="B48" s="208" t="s">
        <v>130</v>
      </c>
      <c r="C48" s="209" t="s">
        <v>131</v>
      </c>
      <c r="D48" s="195">
        <v>0</v>
      </c>
      <c r="E48" s="195">
        <v>0</v>
      </c>
      <c r="F48" s="195">
        <v>0</v>
      </c>
      <c r="G48" s="195">
        <v>0</v>
      </c>
      <c r="H48" s="195">
        <v>0</v>
      </c>
      <c r="I48" s="195">
        <v>0</v>
      </c>
      <c r="J48" s="195">
        <v>4.8600000000000003</v>
      </c>
      <c r="K48" s="195">
        <v>1.56</v>
      </c>
      <c r="L48" s="210">
        <v>2.6</v>
      </c>
      <c r="M48" s="95">
        <f>SUM(D48:L48)</f>
        <v>9.02</v>
      </c>
      <c r="N48" s="211">
        <v>0</v>
      </c>
      <c r="O48" s="212">
        <v>0</v>
      </c>
      <c r="P48" s="212">
        <v>0</v>
      </c>
      <c r="Q48" s="198">
        <f>SUM(N48:P48)</f>
        <v>0</v>
      </c>
      <c r="R48" s="199">
        <f>M48+Q48</f>
        <v>9.02</v>
      </c>
      <c r="S48" s="213"/>
    </row>
    <row r="49" spans="1:22" ht="30" customHeight="1" x14ac:dyDescent="0.25">
      <c r="A49" s="394" t="s">
        <v>132</v>
      </c>
      <c r="B49" s="395"/>
      <c r="C49" s="187" t="s">
        <v>133</v>
      </c>
      <c r="D49" s="214">
        <v>0.55000000000000004</v>
      </c>
      <c r="E49" s="214">
        <v>0.42</v>
      </c>
      <c r="F49" s="214">
        <v>0.46</v>
      </c>
      <c r="G49" s="214">
        <v>0.49</v>
      </c>
      <c r="H49" s="214">
        <v>0.48</v>
      </c>
      <c r="I49" s="214">
        <v>0.48</v>
      </c>
      <c r="J49" s="214">
        <v>0.46</v>
      </c>
      <c r="K49" s="214">
        <v>0.38</v>
      </c>
      <c r="L49" s="215">
        <v>0.46</v>
      </c>
      <c r="M49" s="189"/>
      <c r="N49" s="196">
        <v>0</v>
      </c>
      <c r="O49" s="190">
        <v>0</v>
      </c>
      <c r="P49" s="190">
        <v>0</v>
      </c>
      <c r="Q49" s="198">
        <f>SUM(N49:P49)</f>
        <v>0</v>
      </c>
      <c r="R49" s="199">
        <f>M49+Q49</f>
        <v>0</v>
      </c>
      <c r="S49" s="194"/>
    </row>
    <row r="50" spans="1:22" ht="38.25" customHeight="1" x14ac:dyDescent="0.25">
      <c r="A50" s="396" t="s">
        <v>160</v>
      </c>
      <c r="B50" s="397"/>
      <c r="C50" s="216"/>
      <c r="D50" s="217">
        <v>226.3</v>
      </c>
      <c r="E50" s="217">
        <v>228.4</v>
      </c>
      <c r="F50" s="217">
        <v>220.8</v>
      </c>
      <c r="G50" s="218" t="s">
        <v>134</v>
      </c>
      <c r="H50" s="218" t="s">
        <v>135</v>
      </c>
      <c r="I50" s="217" t="s">
        <v>136</v>
      </c>
      <c r="J50" s="217">
        <v>226.75</v>
      </c>
      <c r="K50" s="217">
        <v>225.62</v>
      </c>
      <c r="L50" s="219">
        <v>225.9</v>
      </c>
      <c r="M50" s="220"/>
      <c r="N50" s="221"/>
      <c r="O50" s="222"/>
      <c r="P50" s="222"/>
      <c r="Q50" s="223"/>
      <c r="R50" s="224"/>
      <c r="S50" s="225"/>
    </row>
    <row r="51" spans="1:22" ht="30" customHeight="1" x14ac:dyDescent="0.4">
      <c r="A51" s="226" t="s">
        <v>137</v>
      </c>
      <c r="B51" s="227"/>
      <c r="C51" s="90" t="s">
        <v>131</v>
      </c>
      <c r="D51" s="228">
        <f t="shared" ref="D51:K51" si="10">D52+D55</f>
        <v>53.9</v>
      </c>
      <c r="E51" s="228">
        <f t="shared" si="10"/>
        <v>20.79</v>
      </c>
      <c r="F51" s="228">
        <f t="shared" si="10"/>
        <v>61.269999999999996</v>
      </c>
      <c r="G51" s="228">
        <f t="shared" si="10"/>
        <v>23.25</v>
      </c>
      <c r="H51" s="228">
        <f t="shared" si="10"/>
        <v>64.5</v>
      </c>
      <c r="I51" s="228">
        <f t="shared" si="10"/>
        <v>77.11</v>
      </c>
      <c r="J51" s="228">
        <f t="shared" si="10"/>
        <v>50</v>
      </c>
      <c r="K51" s="228">
        <f t="shared" si="10"/>
        <v>38.1</v>
      </c>
      <c r="L51" s="228">
        <f>L52+L55</f>
        <v>61.35</v>
      </c>
      <c r="M51" s="95">
        <f t="shared" ref="M51:M59" si="11">SUM(D51:L51)</f>
        <v>450.27000000000004</v>
      </c>
      <c r="N51" s="229">
        <f t="shared" ref="N51:O51" si="12">N52+N55</f>
        <v>28.76</v>
      </c>
      <c r="O51" s="229">
        <f t="shared" si="12"/>
        <v>9.6999999999999993</v>
      </c>
      <c r="P51" s="230">
        <f>P52+P55</f>
        <v>9.65</v>
      </c>
      <c r="Q51" s="231">
        <f>SUM(N51:P51)</f>
        <v>48.11</v>
      </c>
      <c r="R51" s="199">
        <f>M51+Q51</f>
        <v>498.38000000000005</v>
      </c>
      <c r="S51" s="232">
        <v>508.9</v>
      </c>
    </row>
    <row r="52" spans="1:22" ht="30" customHeight="1" x14ac:dyDescent="0.25">
      <c r="A52" s="233" t="s">
        <v>119</v>
      </c>
      <c r="B52" s="227" t="s">
        <v>138</v>
      </c>
      <c r="C52" s="90" t="s">
        <v>131</v>
      </c>
      <c r="D52" s="234">
        <v>53.9</v>
      </c>
      <c r="E52" s="234">
        <v>20.79</v>
      </c>
      <c r="F52" s="234">
        <v>51</v>
      </c>
      <c r="G52" s="234">
        <v>23.25</v>
      </c>
      <c r="H52" s="234">
        <v>64.5</v>
      </c>
      <c r="I52" s="234">
        <v>77.11</v>
      </c>
      <c r="J52" s="234">
        <v>50</v>
      </c>
      <c r="K52" s="234">
        <v>38.1</v>
      </c>
      <c r="L52" s="235">
        <v>61.35</v>
      </c>
      <c r="M52" s="236">
        <f t="shared" si="11"/>
        <v>440.00000000000006</v>
      </c>
      <c r="N52" s="237">
        <v>28.76</v>
      </c>
      <c r="O52" s="237">
        <v>9.6999999999999993</v>
      </c>
      <c r="P52" s="238">
        <v>9.65</v>
      </c>
      <c r="Q52" s="231">
        <f>SUM(N52:P52)</f>
        <v>48.11</v>
      </c>
      <c r="R52" s="199">
        <f>M52+Q52</f>
        <v>488.11000000000007</v>
      </c>
      <c r="S52" s="239"/>
    </row>
    <row r="53" spans="1:22" ht="30" customHeight="1" x14ac:dyDescent="0.25">
      <c r="A53" s="233"/>
      <c r="B53" s="240"/>
      <c r="C53" s="241" t="s">
        <v>127</v>
      </c>
      <c r="D53" s="234">
        <v>14.87</v>
      </c>
      <c r="E53" s="234">
        <v>6.45</v>
      </c>
      <c r="F53" s="234">
        <v>14.58</v>
      </c>
      <c r="G53" s="234">
        <v>6.32</v>
      </c>
      <c r="H53" s="234">
        <v>13.81</v>
      </c>
      <c r="I53" s="234">
        <v>15.33</v>
      </c>
      <c r="J53" s="234">
        <v>18.600000000000001</v>
      </c>
      <c r="K53" s="234">
        <v>15.1</v>
      </c>
      <c r="L53" s="235">
        <v>14.52</v>
      </c>
      <c r="M53" s="236">
        <f t="shared" si="11"/>
        <v>119.58</v>
      </c>
      <c r="N53" s="237">
        <v>0</v>
      </c>
      <c r="O53" s="237">
        <v>0</v>
      </c>
      <c r="P53" s="238">
        <v>1.85</v>
      </c>
      <c r="Q53" s="231">
        <f>SUM(N53:P53)</f>
        <v>1.85</v>
      </c>
      <c r="R53" s="199">
        <f>M53+Q53</f>
        <v>121.42999999999999</v>
      </c>
      <c r="S53" s="239"/>
    </row>
    <row r="54" spans="1:22" ht="30" customHeight="1" x14ac:dyDescent="0.25">
      <c r="A54" s="227"/>
      <c r="B54" s="242"/>
      <c r="C54" s="90" t="s">
        <v>128</v>
      </c>
      <c r="D54" s="234">
        <v>6.56</v>
      </c>
      <c r="E54" s="234">
        <v>4.3</v>
      </c>
      <c r="F54" s="234">
        <v>7.9</v>
      </c>
      <c r="G54" s="234">
        <v>4.28</v>
      </c>
      <c r="H54" s="234">
        <v>6.93</v>
      </c>
      <c r="I54" s="234">
        <v>5.86</v>
      </c>
      <c r="J54" s="234">
        <v>7.62</v>
      </c>
      <c r="K54" s="234">
        <v>6.1</v>
      </c>
      <c r="L54" s="235">
        <v>6.1</v>
      </c>
      <c r="M54" s="236"/>
      <c r="N54" s="237">
        <v>0</v>
      </c>
      <c r="O54" s="237">
        <v>0</v>
      </c>
      <c r="P54" s="238">
        <v>1.34</v>
      </c>
      <c r="Q54" s="231">
        <f>SUM(N54:P54)</f>
        <v>1.34</v>
      </c>
      <c r="R54" s="243"/>
      <c r="S54" s="239"/>
    </row>
    <row r="55" spans="1:22" ht="30" customHeight="1" x14ac:dyDescent="0.25">
      <c r="A55" s="244" t="s">
        <v>129</v>
      </c>
      <c r="B55" s="245" t="s">
        <v>138</v>
      </c>
      <c r="C55" s="246" t="s">
        <v>131</v>
      </c>
      <c r="D55" s="247"/>
      <c r="E55" s="248"/>
      <c r="F55" s="248">
        <v>10.27</v>
      </c>
      <c r="G55" s="248"/>
      <c r="H55" s="247"/>
      <c r="I55" s="248"/>
      <c r="J55" s="248"/>
      <c r="K55" s="248"/>
      <c r="L55" s="249"/>
      <c r="M55" s="236"/>
      <c r="N55" s="250">
        <v>0</v>
      </c>
      <c r="O55" s="250">
        <v>0</v>
      </c>
      <c r="P55" s="251">
        <v>0</v>
      </c>
      <c r="Q55" s="231"/>
      <c r="R55" s="243"/>
      <c r="S55" s="239"/>
    </row>
    <row r="56" spans="1:22" ht="30" customHeight="1" x14ac:dyDescent="0.25">
      <c r="A56" s="245"/>
      <c r="B56" s="252"/>
      <c r="C56" s="253" t="s">
        <v>127</v>
      </c>
      <c r="D56" s="247"/>
      <c r="E56" s="248"/>
      <c r="F56" s="248"/>
      <c r="G56" s="248"/>
      <c r="H56" s="247"/>
      <c r="I56" s="248"/>
      <c r="J56" s="248"/>
      <c r="K56" s="248"/>
      <c r="L56" s="249"/>
      <c r="M56" s="236"/>
      <c r="N56" s="250">
        <v>0</v>
      </c>
      <c r="O56" s="250">
        <v>0</v>
      </c>
      <c r="P56" s="251">
        <v>0</v>
      </c>
      <c r="Q56" s="231"/>
      <c r="R56" s="243"/>
      <c r="S56" s="239"/>
    </row>
    <row r="57" spans="1:22" ht="30" customHeight="1" x14ac:dyDescent="0.25">
      <c r="A57" s="245"/>
      <c r="B57" s="252"/>
      <c r="C57" s="246" t="s">
        <v>128</v>
      </c>
      <c r="D57" s="247"/>
      <c r="E57" s="248"/>
      <c r="F57" s="248"/>
      <c r="G57" s="248"/>
      <c r="H57" s="247"/>
      <c r="I57" s="248"/>
      <c r="J57" s="248"/>
      <c r="K57" s="248"/>
      <c r="L57" s="249"/>
      <c r="M57" s="236"/>
      <c r="N57" s="250">
        <v>0</v>
      </c>
      <c r="O57" s="250">
        <v>0</v>
      </c>
      <c r="P57" s="251">
        <v>0</v>
      </c>
      <c r="Q57" s="231"/>
      <c r="R57" s="243"/>
      <c r="S57" s="239"/>
    </row>
    <row r="58" spans="1:22" ht="30" customHeight="1" x14ac:dyDescent="0.25">
      <c r="A58" s="398" t="s">
        <v>139</v>
      </c>
      <c r="B58" s="386"/>
      <c r="C58" s="90" t="s">
        <v>128</v>
      </c>
      <c r="D58" s="254"/>
      <c r="E58" s="254"/>
      <c r="F58" s="234"/>
      <c r="G58" s="234"/>
      <c r="H58" s="254"/>
      <c r="I58" s="234"/>
      <c r="J58" s="234"/>
      <c r="K58" s="234"/>
      <c r="L58" s="235"/>
      <c r="M58" s="236"/>
      <c r="N58" s="237">
        <v>0</v>
      </c>
      <c r="O58" s="237">
        <v>0</v>
      </c>
      <c r="P58" s="238">
        <v>0</v>
      </c>
      <c r="Q58" s="231"/>
      <c r="R58" s="243"/>
      <c r="S58" s="239"/>
    </row>
    <row r="59" spans="1:22" ht="36.75" customHeight="1" thickBot="1" x14ac:dyDescent="0.3">
      <c r="A59" s="399" t="s">
        <v>140</v>
      </c>
      <c r="B59" s="400"/>
      <c r="C59" s="255" t="s">
        <v>131</v>
      </c>
      <c r="D59" s="256">
        <v>0</v>
      </c>
      <c r="E59" s="256">
        <v>0</v>
      </c>
      <c r="F59" s="256">
        <v>19.77</v>
      </c>
      <c r="G59" s="256">
        <v>0</v>
      </c>
      <c r="H59" s="256">
        <v>0</v>
      </c>
      <c r="I59" s="256">
        <v>0</v>
      </c>
      <c r="J59" s="256">
        <v>4.8600000000000003</v>
      </c>
      <c r="K59" s="256">
        <v>1.56</v>
      </c>
      <c r="L59" s="257">
        <v>2.6</v>
      </c>
      <c r="M59" s="258">
        <f t="shared" si="11"/>
        <v>28.79</v>
      </c>
      <c r="N59" s="259">
        <v>0</v>
      </c>
      <c r="O59" s="260">
        <v>0</v>
      </c>
      <c r="P59" s="256">
        <v>0</v>
      </c>
      <c r="Q59" s="231">
        <f t="shared" ref="Q59:Q72" si="13">SUM(N59:P59)</f>
        <v>0</v>
      </c>
      <c r="R59" s="261">
        <f>M59+Q59</f>
        <v>28.79</v>
      </c>
      <c r="S59" s="262"/>
    </row>
    <row r="60" spans="1:22" ht="39" customHeight="1" x14ac:dyDescent="0.25">
      <c r="A60" s="263" t="s">
        <v>141</v>
      </c>
      <c r="B60" s="264">
        <v>9.52</v>
      </c>
      <c r="C60" s="265" t="s">
        <v>142</v>
      </c>
      <c r="D60" s="266">
        <v>236</v>
      </c>
      <c r="E60" s="266">
        <v>6.1</v>
      </c>
      <c r="F60" s="266"/>
      <c r="G60" s="266"/>
      <c r="H60" s="266">
        <v>236</v>
      </c>
      <c r="I60" s="266">
        <v>236</v>
      </c>
      <c r="J60" s="266">
        <v>6.1</v>
      </c>
      <c r="K60" s="266"/>
      <c r="L60" s="267">
        <v>236</v>
      </c>
      <c r="M60" s="268">
        <f>SUM(D60:L60)</f>
        <v>956.2</v>
      </c>
      <c r="N60" s="269"/>
      <c r="O60" s="270"/>
      <c r="P60" s="270"/>
      <c r="Q60" s="271">
        <f t="shared" si="13"/>
        <v>0</v>
      </c>
      <c r="R60" s="272">
        <f>M60+Q60</f>
        <v>956.2</v>
      </c>
      <c r="S60" s="273" t="s">
        <v>143</v>
      </c>
      <c r="T60" s="274"/>
      <c r="U60" s="275"/>
      <c r="V60" s="275"/>
    </row>
    <row r="61" spans="1:22" ht="30" customHeight="1" x14ac:dyDescent="0.25">
      <c r="A61" s="276" t="s">
        <v>144</v>
      </c>
      <c r="B61" s="277" t="s">
        <v>145</v>
      </c>
      <c r="C61" s="278" t="s">
        <v>146</v>
      </c>
      <c r="D61" s="279">
        <f>SUM(D62:D69)</f>
        <v>469.5</v>
      </c>
      <c r="E61" s="279">
        <f t="shared" ref="E61:L61" si="14">SUM(E62:E69)</f>
        <v>159.20000000000002</v>
      </c>
      <c r="F61" s="279">
        <f t="shared" si="14"/>
        <v>650.20000000000005</v>
      </c>
      <c r="G61" s="279">
        <f t="shared" si="14"/>
        <v>169.5</v>
      </c>
      <c r="H61" s="279">
        <f t="shared" si="14"/>
        <v>320</v>
      </c>
      <c r="I61" s="279">
        <f t="shared" si="14"/>
        <v>672.4</v>
      </c>
      <c r="J61" s="279">
        <f t="shared" si="14"/>
        <v>575</v>
      </c>
      <c r="K61" s="279">
        <f t="shared" si="14"/>
        <v>595</v>
      </c>
      <c r="L61" s="279">
        <f t="shared" si="14"/>
        <v>720</v>
      </c>
      <c r="M61" s="95">
        <f>M62+M63+M64+M65</f>
        <v>3766.1000000000004</v>
      </c>
      <c r="N61" s="280">
        <f t="shared" ref="N61" si="15">SUM(N62:N69)</f>
        <v>230</v>
      </c>
      <c r="O61" s="280">
        <f>SUM(O62:O69)</f>
        <v>800</v>
      </c>
      <c r="P61" s="281">
        <f>SUM(P62:P69)</f>
        <v>800</v>
      </c>
      <c r="Q61" s="95">
        <f t="shared" si="13"/>
        <v>1830</v>
      </c>
      <c r="R61" s="282">
        <f>M61+Q61+R60</f>
        <v>6552.3</v>
      </c>
      <c r="S61" s="283">
        <v>4263.76</v>
      </c>
    </row>
    <row r="62" spans="1:22" ht="30" customHeight="1" x14ac:dyDescent="0.25">
      <c r="A62" s="276" t="s">
        <v>119</v>
      </c>
      <c r="B62" s="277" t="s">
        <v>147</v>
      </c>
      <c r="C62" s="278" t="s">
        <v>146</v>
      </c>
      <c r="D62" s="279">
        <v>40.1</v>
      </c>
      <c r="E62" s="279">
        <v>22.4</v>
      </c>
      <c r="F62" s="279">
        <v>65.7</v>
      </c>
      <c r="G62" s="279">
        <v>23</v>
      </c>
      <c r="H62" s="279">
        <v>45</v>
      </c>
      <c r="I62" s="279">
        <v>43.1</v>
      </c>
      <c r="J62" s="279">
        <v>35</v>
      </c>
      <c r="K62" s="279">
        <v>35</v>
      </c>
      <c r="L62" s="284">
        <v>45</v>
      </c>
      <c r="M62" s="95">
        <f t="shared" ref="M62:M69" si="16">SUM(D62:L62)</f>
        <v>354.29999999999995</v>
      </c>
      <c r="N62" s="280">
        <v>50</v>
      </c>
      <c r="O62" s="285">
        <v>80</v>
      </c>
      <c r="P62" s="279">
        <v>80</v>
      </c>
      <c r="Q62" s="95">
        <f t="shared" si="13"/>
        <v>210</v>
      </c>
      <c r="R62" s="286">
        <f t="shared" ref="R62:R72" si="17">M62+Q62</f>
        <v>564.29999999999995</v>
      </c>
      <c r="S62" s="283"/>
    </row>
    <row r="63" spans="1:22" ht="30" customHeight="1" x14ac:dyDescent="0.25">
      <c r="A63" s="276"/>
      <c r="B63" s="277" t="s">
        <v>148</v>
      </c>
      <c r="C63" s="278" t="s">
        <v>146</v>
      </c>
      <c r="D63" s="279">
        <v>280.5</v>
      </c>
      <c r="E63" s="279">
        <v>136.80000000000001</v>
      </c>
      <c r="F63" s="279">
        <v>509.5</v>
      </c>
      <c r="G63" s="279">
        <v>146.5</v>
      </c>
      <c r="H63" s="279">
        <v>272.5</v>
      </c>
      <c r="I63" s="279">
        <v>508.5</v>
      </c>
      <c r="J63" s="279">
        <v>480</v>
      </c>
      <c r="K63" s="279">
        <v>480</v>
      </c>
      <c r="L63" s="284">
        <v>595</v>
      </c>
      <c r="M63" s="95">
        <f t="shared" si="16"/>
        <v>3409.3</v>
      </c>
      <c r="N63" s="280">
        <v>180</v>
      </c>
      <c r="O63" s="285">
        <v>620</v>
      </c>
      <c r="P63" s="279">
        <v>620</v>
      </c>
      <c r="Q63" s="95">
        <f t="shared" si="13"/>
        <v>1420</v>
      </c>
      <c r="R63" s="286">
        <f t="shared" si="17"/>
        <v>4829.3</v>
      </c>
      <c r="S63" s="71"/>
    </row>
    <row r="64" spans="1:22" ht="30" customHeight="1" x14ac:dyDescent="0.25">
      <c r="A64" s="276"/>
      <c r="B64" s="277" t="s">
        <v>149</v>
      </c>
      <c r="C64" s="278" t="s">
        <v>146</v>
      </c>
      <c r="D64" s="279">
        <v>0</v>
      </c>
      <c r="E64" s="279">
        <v>0</v>
      </c>
      <c r="F64" s="279">
        <v>0</v>
      </c>
      <c r="G64" s="279">
        <v>0</v>
      </c>
      <c r="H64" s="279">
        <v>0</v>
      </c>
      <c r="I64" s="279">
        <v>0</v>
      </c>
      <c r="J64" s="279">
        <v>0</v>
      </c>
      <c r="K64" s="279">
        <v>0</v>
      </c>
      <c r="L64" s="284">
        <v>0</v>
      </c>
      <c r="M64" s="95">
        <f t="shared" si="16"/>
        <v>0</v>
      </c>
      <c r="N64" s="280">
        <v>0</v>
      </c>
      <c r="O64" s="285">
        <v>0</v>
      </c>
      <c r="P64" s="279">
        <v>0</v>
      </c>
      <c r="Q64" s="95">
        <f t="shared" si="13"/>
        <v>0</v>
      </c>
      <c r="R64" s="286">
        <f t="shared" si="17"/>
        <v>0</v>
      </c>
      <c r="S64" s="71"/>
    </row>
    <row r="65" spans="1:19" ht="30" customHeight="1" x14ac:dyDescent="0.25">
      <c r="A65" s="287"/>
      <c r="B65" s="288" t="s">
        <v>150</v>
      </c>
      <c r="C65" s="289" t="s">
        <v>146</v>
      </c>
      <c r="D65" s="290">
        <v>0</v>
      </c>
      <c r="E65" s="290">
        <v>0</v>
      </c>
      <c r="F65" s="290">
        <v>0</v>
      </c>
      <c r="G65" s="290">
        <v>0</v>
      </c>
      <c r="H65" s="290">
        <v>2.5</v>
      </c>
      <c r="I65" s="290">
        <v>0</v>
      </c>
      <c r="J65" s="290">
        <v>0</v>
      </c>
      <c r="K65" s="290">
        <v>0</v>
      </c>
      <c r="L65" s="291">
        <v>0</v>
      </c>
      <c r="M65" s="236">
        <f t="shared" si="16"/>
        <v>2.5</v>
      </c>
      <c r="N65" s="292">
        <v>0</v>
      </c>
      <c r="O65" s="293">
        <v>0</v>
      </c>
      <c r="P65" s="290">
        <v>0</v>
      </c>
      <c r="Q65" s="236">
        <f t="shared" si="13"/>
        <v>0</v>
      </c>
      <c r="R65" s="294">
        <f t="shared" si="17"/>
        <v>2.5</v>
      </c>
      <c r="S65" s="295"/>
    </row>
    <row r="66" spans="1:19" ht="30" customHeight="1" x14ac:dyDescent="0.25">
      <c r="A66" s="296" t="s">
        <v>123</v>
      </c>
      <c r="B66" s="297" t="s">
        <v>147</v>
      </c>
      <c r="C66" s="298" t="s">
        <v>146</v>
      </c>
      <c r="D66" s="299">
        <v>0</v>
      </c>
      <c r="E66" s="299">
        <v>0</v>
      </c>
      <c r="F66" s="299">
        <v>0</v>
      </c>
      <c r="G66" s="299">
        <v>0</v>
      </c>
      <c r="H66" s="300">
        <v>0</v>
      </c>
      <c r="I66" s="299">
        <v>1</v>
      </c>
      <c r="J66" s="299">
        <v>0</v>
      </c>
      <c r="K66" s="299">
        <v>0</v>
      </c>
      <c r="L66" s="299">
        <v>0</v>
      </c>
      <c r="M66" s="95">
        <f t="shared" si="16"/>
        <v>1</v>
      </c>
      <c r="N66" s="301">
        <v>0</v>
      </c>
      <c r="O66" s="301">
        <v>0</v>
      </c>
      <c r="P66" s="302">
        <v>0</v>
      </c>
      <c r="Q66" s="236">
        <f t="shared" si="13"/>
        <v>0</v>
      </c>
      <c r="R66" s="303">
        <f t="shared" si="17"/>
        <v>1</v>
      </c>
      <c r="S66" s="304"/>
    </row>
    <row r="67" spans="1:19" ht="30" customHeight="1" x14ac:dyDescent="0.25">
      <c r="A67" s="296"/>
      <c r="B67" s="297" t="s">
        <v>148</v>
      </c>
      <c r="C67" s="298" t="s">
        <v>146</v>
      </c>
      <c r="D67" s="299">
        <v>148.9</v>
      </c>
      <c r="E67" s="299">
        <v>0</v>
      </c>
      <c r="F67" s="299">
        <v>75</v>
      </c>
      <c r="G67" s="299">
        <v>0</v>
      </c>
      <c r="H67" s="300">
        <v>0</v>
      </c>
      <c r="I67" s="299">
        <v>48.3</v>
      </c>
      <c r="J67" s="299">
        <v>60</v>
      </c>
      <c r="K67" s="299">
        <v>80</v>
      </c>
      <c r="L67" s="299">
        <v>80</v>
      </c>
      <c r="M67" s="95">
        <f t="shared" si="16"/>
        <v>492.2</v>
      </c>
      <c r="N67" s="301">
        <v>0</v>
      </c>
      <c r="O67" s="301">
        <v>100</v>
      </c>
      <c r="P67" s="302">
        <v>100</v>
      </c>
      <c r="Q67" s="236">
        <f t="shared" si="13"/>
        <v>200</v>
      </c>
      <c r="R67" s="303">
        <f t="shared" si="17"/>
        <v>692.2</v>
      </c>
      <c r="S67" s="304"/>
    </row>
    <row r="68" spans="1:19" ht="30" customHeight="1" x14ac:dyDescent="0.25">
      <c r="A68" s="296"/>
      <c r="B68" s="297" t="s">
        <v>149</v>
      </c>
      <c r="C68" s="298" t="s">
        <v>146</v>
      </c>
      <c r="D68" s="299">
        <v>0</v>
      </c>
      <c r="E68" s="299">
        <v>0</v>
      </c>
      <c r="F68" s="299">
        <v>0</v>
      </c>
      <c r="G68" s="299">
        <v>0</v>
      </c>
      <c r="H68" s="300">
        <v>0</v>
      </c>
      <c r="I68" s="299">
        <v>71.5</v>
      </c>
      <c r="J68" s="299">
        <v>0</v>
      </c>
      <c r="K68" s="299">
        <v>0</v>
      </c>
      <c r="L68" s="299">
        <v>0</v>
      </c>
      <c r="M68" s="95">
        <f t="shared" si="16"/>
        <v>71.5</v>
      </c>
      <c r="N68" s="301">
        <v>0</v>
      </c>
      <c r="O68" s="301">
        <v>0</v>
      </c>
      <c r="P68" s="302">
        <v>0</v>
      </c>
      <c r="Q68" s="236">
        <f t="shared" si="13"/>
        <v>0</v>
      </c>
      <c r="R68" s="303">
        <f t="shared" si="17"/>
        <v>71.5</v>
      </c>
      <c r="S68" s="304"/>
    </row>
    <row r="69" spans="1:19" ht="30" customHeight="1" thickBot="1" x14ac:dyDescent="0.3">
      <c r="A69" s="305"/>
      <c r="B69" s="306" t="s">
        <v>150</v>
      </c>
      <c r="C69" s="307" t="s">
        <v>146</v>
      </c>
      <c r="D69" s="308">
        <v>0</v>
      </c>
      <c r="E69" s="308">
        <v>0</v>
      </c>
      <c r="F69" s="308">
        <v>0</v>
      </c>
      <c r="G69" s="308">
        <v>0</v>
      </c>
      <c r="H69" s="309">
        <v>0</v>
      </c>
      <c r="I69" s="308">
        <v>0</v>
      </c>
      <c r="J69" s="308">
        <v>0</v>
      </c>
      <c r="K69" s="308">
        <v>0</v>
      </c>
      <c r="L69" s="308">
        <v>0</v>
      </c>
      <c r="M69" s="258">
        <f t="shared" si="16"/>
        <v>0</v>
      </c>
      <c r="N69" s="310">
        <v>0</v>
      </c>
      <c r="O69" s="310">
        <v>0</v>
      </c>
      <c r="P69" s="311">
        <v>0</v>
      </c>
      <c r="Q69" s="236">
        <f t="shared" si="13"/>
        <v>0</v>
      </c>
      <c r="R69" s="303">
        <f t="shared" si="17"/>
        <v>0</v>
      </c>
      <c r="S69" s="312"/>
    </row>
    <row r="70" spans="1:19" ht="30" customHeight="1" x14ac:dyDescent="0.25">
      <c r="A70" s="313" t="s">
        <v>151</v>
      </c>
      <c r="B70" s="314" t="s">
        <v>152</v>
      </c>
      <c r="C70" s="315" t="s">
        <v>153</v>
      </c>
      <c r="D70" s="316">
        <v>149</v>
      </c>
      <c r="E70" s="316">
        <v>72</v>
      </c>
      <c r="F70" s="316">
        <v>144</v>
      </c>
      <c r="G70" s="316">
        <v>69</v>
      </c>
      <c r="H70" s="316">
        <v>187</v>
      </c>
      <c r="I70" s="316">
        <v>190</v>
      </c>
      <c r="J70" s="316">
        <v>133</v>
      </c>
      <c r="K70" s="316">
        <v>106</v>
      </c>
      <c r="L70" s="317">
        <v>173</v>
      </c>
      <c r="M70" s="318">
        <f>SUM(D70:L70)</f>
        <v>1223</v>
      </c>
      <c r="N70" s="319">
        <v>14</v>
      </c>
      <c r="O70" s="320">
        <v>2</v>
      </c>
      <c r="P70" s="316">
        <v>2</v>
      </c>
      <c r="Q70" s="321">
        <f t="shared" si="13"/>
        <v>18</v>
      </c>
      <c r="R70" s="322">
        <f t="shared" si="17"/>
        <v>1241</v>
      </c>
      <c r="S70" s="323">
        <v>1061</v>
      </c>
    </row>
    <row r="71" spans="1:19" ht="30" customHeight="1" x14ac:dyDescent="0.25">
      <c r="A71" s="324" t="s">
        <v>154</v>
      </c>
      <c r="B71" s="325" t="s">
        <v>155</v>
      </c>
      <c r="C71" s="326" t="s">
        <v>156</v>
      </c>
      <c r="D71" s="327">
        <v>143</v>
      </c>
      <c r="E71" s="327"/>
      <c r="F71" s="327">
        <v>144</v>
      </c>
      <c r="G71" s="327"/>
      <c r="H71" s="327">
        <v>187</v>
      </c>
      <c r="I71" s="327">
        <v>190</v>
      </c>
      <c r="J71" s="327">
        <v>133</v>
      </c>
      <c r="K71" s="327">
        <v>106</v>
      </c>
      <c r="L71" s="328">
        <v>173</v>
      </c>
      <c r="M71" s="329">
        <f t="shared" ref="M71:M72" si="18">SUM(D71:L71)</f>
        <v>1076</v>
      </c>
      <c r="N71" s="330" t="s">
        <v>157</v>
      </c>
      <c r="O71" s="331" t="s">
        <v>157</v>
      </c>
      <c r="P71" s="327" t="s">
        <v>157</v>
      </c>
      <c r="Q71" s="83">
        <f t="shared" si="13"/>
        <v>0</v>
      </c>
      <c r="R71" s="332">
        <f t="shared" si="17"/>
        <v>1076</v>
      </c>
      <c r="S71" s="333"/>
    </row>
    <row r="72" spans="1:19" ht="30" customHeight="1" thickBot="1" x14ac:dyDescent="0.3">
      <c r="A72" s="334" t="s">
        <v>158</v>
      </c>
      <c r="B72" s="335" t="s">
        <v>159</v>
      </c>
      <c r="C72" s="336" t="s">
        <v>156</v>
      </c>
      <c r="D72" s="337">
        <f>D15</f>
        <v>4</v>
      </c>
      <c r="E72" s="337">
        <f t="shared" ref="E72:L72" si="19">E15</f>
        <v>2</v>
      </c>
      <c r="F72" s="337">
        <f t="shared" si="19"/>
        <v>5</v>
      </c>
      <c r="G72" s="337">
        <f t="shared" si="19"/>
        <v>2</v>
      </c>
      <c r="H72" s="337">
        <f t="shared" si="19"/>
        <v>5</v>
      </c>
      <c r="I72" s="337">
        <f t="shared" si="19"/>
        <v>5</v>
      </c>
      <c r="J72" s="337">
        <f t="shared" si="19"/>
        <v>4</v>
      </c>
      <c r="K72" s="337">
        <f t="shared" si="19"/>
        <v>4</v>
      </c>
      <c r="L72" s="338">
        <f t="shared" si="19"/>
        <v>5</v>
      </c>
      <c r="M72" s="339">
        <f t="shared" si="18"/>
        <v>36</v>
      </c>
      <c r="N72" s="340">
        <v>1</v>
      </c>
      <c r="O72" s="341">
        <v>1</v>
      </c>
      <c r="P72" s="337">
        <v>1</v>
      </c>
      <c r="Q72" s="342">
        <f t="shared" si="13"/>
        <v>3</v>
      </c>
      <c r="R72" s="343">
        <f t="shared" si="17"/>
        <v>39</v>
      </c>
      <c r="S72" s="344"/>
    </row>
    <row r="73" spans="1:19" x14ac:dyDescent="0.25">
      <c r="B73" s="275" t="s">
        <v>91</v>
      </c>
      <c r="R73" s="1"/>
      <c r="S73" s="1"/>
    </row>
    <row r="74" spans="1:19" x14ac:dyDescent="0.25">
      <c r="R74" s="345"/>
    </row>
    <row r="75" spans="1:19" x14ac:dyDescent="0.25">
      <c r="R75" s="1"/>
      <c r="S75" s="1"/>
    </row>
    <row r="76" spans="1:19" x14ac:dyDescent="0.25">
      <c r="R76" s="345"/>
    </row>
    <row r="77" spans="1:19" x14ac:dyDescent="0.25">
      <c r="R77" s="345"/>
    </row>
    <row r="78" spans="1:19" x14ac:dyDescent="0.25">
      <c r="R78" s="345"/>
    </row>
    <row r="79" spans="1:19" x14ac:dyDescent="0.25">
      <c r="C79" s="346"/>
      <c r="R79" s="345"/>
    </row>
    <row r="80" spans="1:19" x14ac:dyDescent="0.25">
      <c r="Q80" s="345"/>
      <c r="R80" s="345"/>
    </row>
    <row r="81" spans="5:6" x14ac:dyDescent="0.25">
      <c r="E81" s="347"/>
      <c r="F81" s="347"/>
    </row>
  </sheetData>
  <mergeCells count="33">
    <mergeCell ref="A33:B33"/>
    <mergeCell ref="A49:B49"/>
    <mergeCell ref="A50:B50"/>
    <mergeCell ref="A58:B58"/>
    <mergeCell ref="A59:B59"/>
    <mergeCell ref="A32:C32"/>
    <mergeCell ref="A12:C12"/>
    <mergeCell ref="A17:B17"/>
    <mergeCell ref="A18:B18"/>
    <mergeCell ref="A19:B19"/>
    <mergeCell ref="A20:B20"/>
    <mergeCell ref="A21:B21"/>
    <mergeCell ref="A22:B22"/>
    <mergeCell ref="A23:B23"/>
    <mergeCell ref="A29:C29"/>
    <mergeCell ref="A30:C30"/>
    <mergeCell ref="A31:C31"/>
    <mergeCell ref="A11:C11"/>
    <mergeCell ref="A1:S1"/>
    <mergeCell ref="A2:C2"/>
    <mergeCell ref="M2:M5"/>
    <mergeCell ref="Q2:Q5"/>
    <mergeCell ref="R2:R13"/>
    <mergeCell ref="S2:S13"/>
    <mergeCell ref="A3:C3"/>
    <mergeCell ref="A4:C4"/>
    <mergeCell ref="A5:C5"/>
    <mergeCell ref="A6:C6"/>
    <mergeCell ref="A7:C7"/>
    <mergeCell ref="A8:C8"/>
    <mergeCell ref="A9:A10"/>
    <mergeCell ref="B9:C9"/>
    <mergeCell ref="B10:C10"/>
  </mergeCells>
  <pageMargins left="0" right="0" top="0" bottom="0" header="0" footer="0"/>
  <pageSetup paperSize="8" scale="5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Sheet1</vt:lpstr>
      <vt:lpstr>6 кв Нагрузки ст. 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Olga Gemonova</cp:lastModifiedBy>
  <dcterms:created xsi:type="dcterms:W3CDTF">2015-06-05T18:17:20Z</dcterms:created>
  <dcterms:modified xsi:type="dcterms:W3CDTF">2026-06-18T14:50:59Z</dcterms:modified>
</cp:coreProperties>
</file>