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Общие документы\ОАиП\Рук. проектов ОАиП\Гемонова О.С\5 фаза\"/>
    </mc:Choice>
  </mc:AlternateContent>
  <xr:revisionPtr revIDLastSave="0" documentId="13_ncr:1_{826CF35F-7FF3-4739-B7E2-4708DEE4D45A}" xr6:coauthVersionLast="47" xr6:coauthVersionMax="47" xr10:uidLastSave="{00000000-0000-0000-0000-000000000000}"/>
  <bookViews>
    <workbookView xWindow="-5400" yWindow="-21720" windowWidth="38640" windowHeight="21120" xr2:uid="{00000000-000D-0000-FFFF-FFFF00000000}"/>
  </bookViews>
  <sheets>
    <sheet name=" нагрузки по ст С 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6" i="2" l="1"/>
  <c r="S76" i="2"/>
  <c r="R76" i="2"/>
  <c r="Q76" i="2"/>
  <c r="P76" i="2"/>
  <c r="O76" i="2"/>
  <c r="N76" i="2"/>
  <c r="M76" i="2"/>
  <c r="L76" i="2"/>
  <c r="J76" i="2"/>
  <c r="I76" i="2"/>
  <c r="H76" i="2"/>
  <c r="G76" i="2"/>
  <c r="F76" i="2"/>
  <c r="E76" i="2"/>
  <c r="D76" i="2"/>
  <c r="U76" i="2" s="1"/>
  <c r="U75" i="2"/>
  <c r="U74" i="2"/>
  <c r="U73" i="2"/>
  <c r="U72" i="2"/>
  <c r="U71" i="2"/>
  <c r="U70" i="2"/>
  <c r="U69" i="2"/>
  <c r="U68" i="2"/>
  <c r="U67" i="2"/>
  <c r="U66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U64" i="2"/>
  <c r="U63" i="2"/>
  <c r="U62" i="2"/>
  <c r="U56" i="2"/>
  <c r="U55" i="2"/>
  <c r="P54" i="2"/>
  <c r="L54" i="2"/>
  <c r="U54" i="2" s="1"/>
  <c r="U52" i="2"/>
  <c r="U51" i="2"/>
  <c r="U50" i="2"/>
  <c r="U45" i="2"/>
  <c r="U44" i="2"/>
  <c r="P43" i="2"/>
  <c r="O43" i="2"/>
  <c r="U43" i="2" s="1"/>
  <c r="U42" i="2"/>
  <c r="U41" i="2"/>
  <c r="U40" i="2"/>
  <c r="U39" i="2"/>
  <c r="U38" i="2"/>
  <c r="U37" i="2"/>
  <c r="T36" i="2"/>
  <c r="S36" i="2"/>
  <c r="R36" i="2"/>
  <c r="Q36" i="2"/>
  <c r="P36" i="2"/>
  <c r="O36" i="2"/>
  <c r="N36" i="2"/>
  <c r="M36" i="2"/>
  <c r="L36" i="2"/>
  <c r="K36" i="2"/>
  <c r="J36" i="2"/>
  <c r="H36" i="2"/>
  <c r="G36" i="2"/>
  <c r="F36" i="2"/>
  <c r="E36" i="2"/>
  <c r="D36" i="2"/>
  <c r="U36" i="2" s="1"/>
  <c r="U35" i="2"/>
  <c r="U32" i="2"/>
  <c r="U31" i="2"/>
  <c r="U30" i="2"/>
  <c r="U29" i="2"/>
  <c r="U28" i="2"/>
  <c r="U27" i="2"/>
  <c r="U26" i="2"/>
  <c r="T25" i="2"/>
  <c r="S25" i="2"/>
  <c r="R25" i="2"/>
  <c r="Q25" i="2"/>
  <c r="P25" i="2"/>
  <c r="O25" i="2"/>
  <c r="N25" i="2"/>
  <c r="M25" i="2"/>
  <c r="L25" i="2"/>
  <c r="K25" i="2"/>
  <c r="J25" i="2"/>
  <c r="I25" i="2"/>
  <c r="G25" i="2"/>
  <c r="F25" i="2"/>
  <c r="E25" i="2"/>
  <c r="D25" i="2"/>
  <c r="U25" i="2" s="1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U24" i="2" s="1"/>
  <c r="E24" i="2"/>
  <c r="D24" i="2"/>
  <c r="U23" i="2"/>
  <c r="U22" i="2"/>
  <c r="U21" i="2"/>
  <c r="U20" i="2"/>
  <c r="U19" i="2"/>
  <c r="U18" i="2"/>
  <c r="U17" i="2"/>
  <c r="H16" i="2"/>
  <c r="H25" i="2" s="1"/>
  <c r="U15" i="2"/>
  <c r="U16" i="2" l="1"/>
</calcChain>
</file>

<file path=xl/sharedStrings.xml><?xml version="1.0" encoding="utf-8"?>
<sst xmlns="http://schemas.openxmlformats.org/spreadsheetml/2006/main" count="401" uniqueCount="193">
  <si>
    <t>Сводная ведомость нагрузок 5 квартал. Застройка</t>
  </si>
  <si>
    <t>1 ПК</t>
  </si>
  <si>
    <t>2 ПК</t>
  </si>
  <si>
    <t>3 ПК</t>
  </si>
  <si>
    <t>4 ПК</t>
  </si>
  <si>
    <t>5 ПК</t>
  </si>
  <si>
    <t>6 ПК</t>
  </si>
  <si>
    <t>7 ПК</t>
  </si>
  <si>
    <t>8 ПК</t>
  </si>
  <si>
    <t>9 ПК</t>
  </si>
  <si>
    <t>10 ПК</t>
  </si>
  <si>
    <t>11 ПК</t>
  </si>
  <si>
    <t>12 ПК</t>
  </si>
  <si>
    <t>13 ПК</t>
  </si>
  <si>
    <t>14 ПК</t>
  </si>
  <si>
    <t>15 ПК</t>
  </si>
  <si>
    <t>16 ПК</t>
  </si>
  <si>
    <t>17 ПК</t>
  </si>
  <si>
    <t>Итого</t>
  </si>
  <si>
    <t>ТУ</t>
  </si>
  <si>
    <t>Руководитель проекта</t>
  </si>
  <si>
    <t>Фиалко Андрей        (29) 565 06 37</t>
  </si>
  <si>
    <t>Липень Надежда                 ( 29) 769 06 34</t>
  </si>
  <si>
    <t>Липень Надежда ( 29) 769 06 34</t>
  </si>
  <si>
    <t>Мурашевич Саша  (33) 317 43 30</t>
  </si>
  <si>
    <t>Кабаков Артем (29) 874 21 22</t>
  </si>
  <si>
    <t>Олехнович Николай            (29) 313 68 20</t>
  </si>
  <si>
    <t>Урванцев Максим              (29) 370 49 77</t>
  </si>
  <si>
    <t>Елена Новикова (29) 333-38-44</t>
  </si>
  <si>
    <t>Проектировщик</t>
  </si>
  <si>
    <t>ПРИС</t>
  </si>
  <si>
    <t>Мастер. Ермольчика</t>
  </si>
  <si>
    <t>ПроектПример</t>
  </si>
  <si>
    <t>Воробьев и Партнеры</t>
  </si>
  <si>
    <t>Проксима Проект</t>
  </si>
  <si>
    <t>ИССП</t>
  </si>
  <si>
    <t>Бетолит</t>
  </si>
  <si>
    <t>КЖ-Проект</t>
  </si>
  <si>
    <t>Эркер</t>
  </si>
  <si>
    <t>ГИП проекта (контакт)</t>
  </si>
  <si>
    <t>Заборонок Вячеслав         (44)707 96 15</t>
  </si>
  <si>
    <t>Заборонок Вячеслав         (44)707 96 16</t>
  </si>
  <si>
    <t>Павловский Евгений           (29) 648 37 91</t>
  </si>
  <si>
    <t>Павловский Евгений           (29) 648 37 92</t>
  </si>
  <si>
    <t>Павловский Евгений           (29) 648 37 93</t>
  </si>
  <si>
    <t>Карпеленя Виталий Михайлович                           (44) 541 71 88</t>
  </si>
  <si>
    <t xml:space="preserve">Сенькевич Анатолий (44) 722 52 88 </t>
  </si>
  <si>
    <t>Леонович Дмитрий   (29) 645 43 48</t>
  </si>
  <si>
    <t>Герус Антон (29) 639 19 71</t>
  </si>
  <si>
    <t>Алексей Николаевич         (29) 618 11 22</t>
  </si>
  <si>
    <t>Коробко Андрей (33) 3601976</t>
  </si>
  <si>
    <t>Осипенко Яна                  (29) 280 99 19</t>
  </si>
  <si>
    <t>Молчанов Вадим (29)  147 12 17</t>
  </si>
  <si>
    <t>Раздел ВК - разработчик (контакт)</t>
  </si>
  <si>
    <t>нач. отдела Бердникович Андрей Федорович (тел. ‪+37529 1808053‬, эл. почта vk@pris.by)</t>
  </si>
  <si>
    <t>нач. отдела Мазура Александр (тел. ‪+37529 76113897‬, эл. почта gip@ermolchik.com)</t>
  </si>
  <si>
    <t>Вашкевич Александр, тел.+375 29 336 03 60</t>
  </si>
  <si>
    <t>Завацкая Дарья +375 29 939-14-93</t>
  </si>
  <si>
    <t>Навышевский Александр 29 323 51 55</t>
  </si>
  <si>
    <t>Маргарита                       (29) 846 95 52</t>
  </si>
  <si>
    <t>Новик Алена                   29 209 90 19</t>
  </si>
  <si>
    <t>Афонченко Алла (29) 255 15 53</t>
  </si>
  <si>
    <t>Вадим Молчанов  
+375 2 9147-12-17</t>
  </si>
  <si>
    <t>Раздел ОВ - разработчик (контакт)</t>
  </si>
  <si>
    <t>глав. спец. Таненя Марина Георгиевна 
(тел. ‪+37529 1807032‬, эл. почта ov@pris.by</t>
  </si>
  <si>
    <t>нач. отдела Асташенок Дмитрий (тел. ‪+37529 6881606, эл. почта gip@ermolchik.com)</t>
  </si>
  <si>
    <t>Петрожицкий Денис, тел.+375 29 631 20 93</t>
  </si>
  <si>
    <t>Шамрюков Дмитрий	29 572 57 43</t>
  </si>
  <si>
    <t xml:space="preserve"> Сергей                      (29) 744 61 47</t>
  </si>
  <si>
    <t>Новикова Татьяна                  29 154 79 49</t>
  </si>
  <si>
    <t>Раздел Э - разработчик (контакт)</t>
  </si>
  <si>
    <t>нач. отдела Кажуро Евгений Александрович (тел. ‪+37544 7808032‬, эл. почта eto@pris.by).</t>
  </si>
  <si>
    <t>нач. отдела Шалаев Андрей (тел. ‪+375293574857 эл. почта gip@ermolchik.com)</t>
  </si>
  <si>
    <t>Тарасевич Роман , тел.+375 29 752 95 77</t>
  </si>
  <si>
    <t>Слесарчук Иван	29 607 13 37</t>
  </si>
  <si>
    <t xml:space="preserve">Сергей                          (29) 509 63 62 </t>
  </si>
  <si>
    <t>Салахов Евгений               +79897032773</t>
  </si>
  <si>
    <t>Вводы выпуски - дата согласования (ниже нуля) 1 лист стадия А</t>
  </si>
  <si>
    <t>КЭП</t>
  </si>
  <si>
    <t>Согласовано</t>
  </si>
  <si>
    <t>МИП</t>
  </si>
  <si>
    <t>Отметки - дата согласования (ноль) 1 лист стадия А</t>
  </si>
  <si>
    <t>Инсаляции - дата согласования (1  этаж,  типовой этаж, при необ. другие) стадия А</t>
  </si>
  <si>
    <t>Ед. изм.</t>
  </si>
  <si>
    <t xml:space="preserve">дом 5.1 </t>
  </si>
  <si>
    <t>дом 5.2</t>
  </si>
  <si>
    <t>дом 5.3</t>
  </si>
  <si>
    <t>дом 5.4</t>
  </si>
  <si>
    <t>дом 5.5</t>
  </si>
  <si>
    <t>дом 5.6</t>
  </si>
  <si>
    <t>дом 5.7</t>
  </si>
  <si>
    <t>дом 5.8</t>
  </si>
  <si>
    <t>дом 5.9 клуб+отделка+бассейн</t>
  </si>
  <si>
    <t xml:space="preserve">дом 5.10 </t>
  </si>
  <si>
    <t xml:space="preserve">дом 5.11 </t>
  </si>
  <si>
    <t xml:space="preserve">дом 5.12 </t>
  </si>
  <si>
    <t>дом 5.13</t>
  </si>
  <si>
    <t>дом 5.14</t>
  </si>
  <si>
    <t xml:space="preserve">дом 5.15 </t>
  </si>
  <si>
    <t>дом 5.16</t>
  </si>
  <si>
    <t xml:space="preserve">дом 5.17 </t>
  </si>
  <si>
    <t>Этажность</t>
  </si>
  <si>
    <t>2-6-7-8-7</t>
  </si>
  <si>
    <t>2-7-8-7-7</t>
  </si>
  <si>
    <t>2-7-7-8-7</t>
  </si>
  <si>
    <t>10-8-7-7-5</t>
  </si>
  <si>
    <t>2-2-10-7-7-8</t>
  </si>
  <si>
    <t>2-2-9-8-7</t>
  </si>
  <si>
    <t>8-8-9-9-9</t>
  </si>
  <si>
    <t>9-9-9-7-7</t>
  </si>
  <si>
    <t>9-7-7-7-7</t>
  </si>
  <si>
    <t>7-7</t>
  </si>
  <si>
    <t>8-9-9-9-9</t>
  </si>
  <si>
    <t>7-8-8-9</t>
  </si>
  <si>
    <t>9-9</t>
  </si>
  <si>
    <t>7-7-9-9</t>
  </si>
  <si>
    <t>9-9-9-7</t>
  </si>
  <si>
    <t>Кол-во секций</t>
  </si>
  <si>
    <t>Кол-во квартир</t>
  </si>
  <si>
    <t xml:space="preserve"> </t>
  </si>
  <si>
    <t>шт.</t>
  </si>
  <si>
    <t>1-ком. жилая с кухонным оборудованием</t>
  </si>
  <si>
    <t>2-х ком. жил. с кух. обор. + спальня</t>
  </si>
  <si>
    <t>3-х ком. жил. с кух. обор. + 2 спальни</t>
  </si>
  <si>
    <t>3-х ком. жил. + кухня</t>
  </si>
  <si>
    <t>3-х ком. жил. двухуровневая + кухня</t>
  </si>
  <si>
    <t>4-х ком. жил. с кух. обор. +  3 спальни</t>
  </si>
  <si>
    <t>5-ти ком. жил. с кух. обор. + 4 спальни</t>
  </si>
  <si>
    <t>Население 45 м2/чел.</t>
  </si>
  <si>
    <t>чел.</t>
  </si>
  <si>
    <t>Население 3 чел/кв.</t>
  </si>
  <si>
    <t>Строительный объем</t>
  </si>
  <si>
    <t>м3</t>
  </si>
  <si>
    <t>Площадь застройки</t>
  </si>
  <si>
    <t>м2</t>
  </si>
  <si>
    <t>Площадь жилого здания</t>
  </si>
  <si>
    <t>Общая площадь квартир</t>
  </si>
  <si>
    <t>Встроенные помещения</t>
  </si>
  <si>
    <t>Встроенно-пристроенный паркинг</t>
  </si>
  <si>
    <t>Количество маш./мест</t>
  </si>
  <si>
    <t>Класс функциональной пожарной опастности</t>
  </si>
  <si>
    <t>Ф 1.3</t>
  </si>
  <si>
    <t>Ф1.3;Ф2.1;Ф3.2;Ф3.6</t>
  </si>
  <si>
    <t>K3</t>
  </si>
  <si>
    <t>Степень огнестойкости жилого здания</t>
  </si>
  <si>
    <t>II</t>
  </si>
  <si>
    <t>Полученные Техусловия</t>
  </si>
  <si>
    <t>1. Теплоснабжение:</t>
  </si>
  <si>
    <t>Всего:</t>
  </si>
  <si>
    <t>Гкал/час</t>
  </si>
  <si>
    <t>сводная нагрузок по внесению изменений  19,04</t>
  </si>
  <si>
    <t>в том числе жилье:</t>
  </si>
  <si>
    <t>отопление</t>
  </si>
  <si>
    <t>вентиляция</t>
  </si>
  <si>
    <t>горячее водоснабжение</t>
  </si>
  <si>
    <t>в том числе встроенные помещения:</t>
  </si>
  <si>
    <t>2. Водоснабжение:</t>
  </si>
  <si>
    <t>питьевое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</si>
  <si>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/сут </t>
    </r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</si>
  <si>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/час</t>
    </r>
  </si>
  <si>
    <t xml:space="preserve">л/сек </t>
  </si>
  <si>
    <t>в том числе встроенные</t>
  </si>
  <si>
    <t>техническое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</si>
  <si>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/сут</t>
    </r>
  </si>
  <si>
    <t>Автоматическое пожаротушение</t>
  </si>
  <si>
    <t>2x5</t>
  </si>
  <si>
    <t xml:space="preserve">Напор с указанием отметки </t>
  </si>
  <si>
    <t>Мпа</t>
  </si>
  <si>
    <t>Отметка с которой считается напор</t>
  </si>
  <si>
    <t>0.000</t>
  </si>
  <si>
    <t>отм. трубы 218,40 
(-3,000)</t>
  </si>
  <si>
    <t>3. Водоотведение:</t>
  </si>
  <si>
    <t>хоз.-бытовое</t>
  </si>
  <si>
    <t>Расход дождевых стоков</t>
  </si>
  <si>
    <t>производственное (тоько К3)</t>
  </si>
  <si>
    <t>4. Площадь застраиваемого участка</t>
  </si>
  <si>
    <t>Га</t>
  </si>
  <si>
    <t>электорзарядки на улице</t>
  </si>
  <si>
    <t>5.Электроснабжение</t>
  </si>
  <si>
    <t>Всего</t>
  </si>
  <si>
    <t>кВт</t>
  </si>
  <si>
    <t>I категория</t>
  </si>
  <si>
    <t>II категория</t>
  </si>
  <si>
    <t>III категория</t>
  </si>
  <si>
    <t xml:space="preserve">нагрев </t>
  </si>
  <si>
    <t>6. Телефонизация:</t>
  </si>
  <si>
    <t>гор. телефонов</t>
  </si>
  <si>
    <t>номеров</t>
  </si>
  <si>
    <t>8. Телефикация</t>
  </si>
  <si>
    <t>абонентов</t>
  </si>
  <si>
    <t>кол-во</t>
  </si>
  <si>
    <t>9.Диспетчеризация</t>
  </si>
  <si>
    <t>лифтов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</si>
</sst>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rgb="FFFF0000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color theme="4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4"/>
      <color theme="5" tint="-0.499984740745262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5" tint="-0.49998474074526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5" tint="-0.49998474074526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6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0" xfId="1"/>
    <xf numFmtId="0" fontId="3" fillId="0" borderId="4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4" fillId="3" borderId="12" xfId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49" fontId="8" fillId="0" borderId="19" xfId="0" applyNumberFormat="1" applyFont="1" applyBorder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0" fontId="7" fillId="3" borderId="28" xfId="0" applyFont="1" applyFill="1" applyBorder="1" applyAlignment="1">
      <alignment horizontal="left" vertical="top" wrapText="1"/>
    </xf>
    <xf numFmtId="0" fontId="6" fillId="0" borderId="29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left" vertical="top" wrapText="1"/>
    </xf>
    <xf numFmtId="0" fontId="6" fillId="0" borderId="22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0" borderId="18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23" xfId="1" applyFont="1" applyBorder="1" applyAlignment="1">
      <alignment horizontal="left" vertical="top" wrapText="1"/>
    </xf>
    <xf numFmtId="0" fontId="6" fillId="0" borderId="24" xfId="1" applyFont="1" applyBorder="1" applyAlignment="1">
      <alignment horizontal="left" vertical="top" wrapText="1"/>
    </xf>
    <xf numFmtId="0" fontId="6" fillId="0" borderId="25" xfId="1" applyFont="1" applyBorder="1" applyAlignment="1">
      <alignment horizontal="left" vertical="top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9" fillId="0" borderId="13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/>
    </xf>
    <xf numFmtId="0" fontId="11" fillId="6" borderId="18" xfId="1" applyFont="1" applyFill="1" applyBorder="1" applyAlignment="1">
      <alignment vertical="center" wrapText="1"/>
    </xf>
    <xf numFmtId="0" fontId="11" fillId="6" borderId="19" xfId="1" applyFont="1" applyFill="1" applyBorder="1" applyAlignment="1">
      <alignment vertical="center" wrapText="1"/>
    </xf>
    <xf numFmtId="0" fontId="11" fillId="6" borderId="20" xfId="1" applyFont="1" applyFill="1" applyBorder="1" applyAlignment="1">
      <alignment horizontal="center" vertical="center" wrapText="1"/>
    </xf>
    <xf numFmtId="49" fontId="12" fillId="6" borderId="21" xfId="1" applyNumberFormat="1" applyFont="1" applyFill="1" applyBorder="1" applyAlignment="1">
      <alignment horizontal="center" vertical="center" wrapText="1"/>
    </xf>
    <xf numFmtId="49" fontId="12" fillId="6" borderId="19" xfId="1" applyNumberFormat="1" applyFont="1" applyFill="1" applyBorder="1" applyAlignment="1">
      <alignment horizontal="center" vertical="center" wrapText="1"/>
    </xf>
    <xf numFmtId="49" fontId="12" fillId="6" borderId="22" xfId="1" applyNumberFormat="1" applyFont="1" applyFill="1" applyBorder="1" applyAlignment="1">
      <alignment horizontal="center" vertical="center" wrapText="1"/>
    </xf>
    <xf numFmtId="0" fontId="1" fillId="6" borderId="34" xfId="1" applyFill="1" applyBorder="1"/>
    <xf numFmtId="4" fontId="1" fillId="0" borderId="6" xfId="1" applyNumberFormat="1" applyBorder="1"/>
    <xf numFmtId="0" fontId="12" fillId="6" borderId="21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center" vertical="center" wrapText="1"/>
    </xf>
    <xf numFmtId="0" fontId="12" fillId="6" borderId="22" xfId="1" applyFont="1" applyFill="1" applyBorder="1" applyAlignment="1">
      <alignment horizontal="center" vertical="center" wrapText="1"/>
    </xf>
    <xf numFmtId="3" fontId="13" fillId="6" borderId="34" xfId="1" applyNumberFormat="1" applyFont="1" applyFill="1" applyBorder="1" applyAlignment="1">
      <alignment horizontal="center" vertical="center"/>
    </xf>
    <xf numFmtId="4" fontId="1" fillId="0" borderId="12" xfId="1" applyNumberFormat="1" applyBorder="1"/>
    <xf numFmtId="0" fontId="14" fillId="6" borderId="19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center" vertical="center"/>
    </xf>
    <xf numFmtId="0" fontId="12" fillId="6" borderId="22" xfId="1" applyFont="1" applyFill="1" applyBorder="1" applyAlignment="1">
      <alignment horizontal="center" vertical="center"/>
    </xf>
    <xf numFmtId="4" fontId="1" fillId="3" borderId="12" xfId="1" applyNumberFormat="1" applyFill="1" applyBorder="1"/>
    <xf numFmtId="0" fontId="1" fillId="3" borderId="0" xfId="1" applyFill="1"/>
    <xf numFmtId="0" fontId="11" fillId="6" borderId="18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/>
    </xf>
    <xf numFmtId="0" fontId="6" fillId="6" borderId="22" xfId="1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3" fontId="12" fillId="7" borderId="21" xfId="0" applyNumberFormat="1" applyFont="1" applyFill="1" applyBorder="1" applyAlignment="1">
      <alignment horizontal="center" vertical="center" wrapText="1"/>
    </xf>
    <xf numFmtId="3" fontId="12" fillId="7" borderId="19" xfId="0" applyNumberFormat="1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1" fillId="6" borderId="18" xfId="1" applyFont="1" applyFill="1" applyBorder="1" applyAlignment="1">
      <alignment horizontal="left" vertical="center" wrapText="1"/>
    </xf>
    <xf numFmtId="0" fontId="15" fillId="6" borderId="19" xfId="1" applyFont="1" applyFill="1" applyBorder="1" applyAlignment="1">
      <alignment horizontal="center" vertical="center" wrapText="1"/>
    </xf>
    <xf numFmtId="4" fontId="12" fillId="6" borderId="21" xfId="1" applyNumberFormat="1" applyFont="1" applyFill="1" applyBorder="1" applyAlignment="1">
      <alignment horizontal="center" vertical="center" wrapText="1"/>
    </xf>
    <xf numFmtId="4" fontId="12" fillId="6" borderId="19" xfId="1" applyNumberFormat="1" applyFont="1" applyFill="1" applyBorder="1" applyAlignment="1">
      <alignment horizontal="center" vertical="center" wrapText="1"/>
    </xf>
    <xf numFmtId="4" fontId="14" fillId="6" borderId="19" xfId="1" applyNumberFormat="1" applyFont="1" applyFill="1" applyBorder="1" applyAlignment="1">
      <alignment horizontal="center" vertical="center" wrapText="1"/>
    </xf>
    <xf numFmtId="4" fontId="12" fillId="6" borderId="19" xfId="1" applyNumberFormat="1" applyFont="1" applyFill="1" applyBorder="1" applyAlignment="1">
      <alignment horizontal="center" vertical="center"/>
    </xf>
    <xf numFmtId="4" fontId="12" fillId="6" borderId="22" xfId="1" applyNumberFormat="1" applyFont="1" applyFill="1" applyBorder="1" applyAlignment="1">
      <alignment horizontal="center" vertical="center"/>
    </xf>
    <xf numFmtId="4" fontId="13" fillId="6" borderId="34" xfId="1" applyNumberFormat="1" applyFont="1" applyFill="1" applyBorder="1" applyAlignment="1">
      <alignment horizontal="center" vertical="center"/>
    </xf>
    <xf numFmtId="0" fontId="15" fillId="6" borderId="19" xfId="1" applyFont="1" applyFill="1" applyBorder="1" applyAlignment="1">
      <alignment vertical="center" wrapText="1"/>
    </xf>
    <xf numFmtId="4" fontId="14" fillId="6" borderId="19" xfId="1" applyNumberFormat="1" applyFont="1" applyFill="1" applyBorder="1" applyAlignment="1">
      <alignment horizontal="center" vertical="center"/>
    </xf>
    <xf numFmtId="0" fontId="11" fillId="6" borderId="35" xfId="1" applyFont="1" applyFill="1" applyBorder="1" applyAlignment="1">
      <alignment vertical="center" wrapText="1"/>
    </xf>
    <xf numFmtId="0" fontId="11" fillId="6" borderId="27" xfId="1" applyFont="1" applyFill="1" applyBorder="1" applyAlignment="1">
      <alignment vertical="center" wrapText="1"/>
    </xf>
    <xf numFmtId="0" fontId="11" fillId="6" borderId="36" xfId="1" applyFont="1" applyFill="1" applyBorder="1" applyAlignment="1">
      <alignment horizontal="center" vertical="center" wrapText="1"/>
    </xf>
    <xf numFmtId="4" fontId="12" fillId="6" borderId="37" xfId="1" applyNumberFormat="1" applyFont="1" applyFill="1" applyBorder="1" applyAlignment="1">
      <alignment horizontal="center" vertical="center" wrapText="1"/>
    </xf>
    <xf numFmtId="4" fontId="12" fillId="6" borderId="27" xfId="1" applyNumberFormat="1" applyFont="1" applyFill="1" applyBorder="1" applyAlignment="1">
      <alignment horizontal="center" vertical="center" wrapText="1"/>
    </xf>
    <xf numFmtId="4" fontId="14" fillId="6" borderId="27" xfId="1" applyNumberFormat="1" applyFont="1" applyFill="1" applyBorder="1" applyAlignment="1">
      <alignment horizontal="center" vertical="center" wrapText="1"/>
    </xf>
    <xf numFmtId="4" fontId="12" fillId="6" borderId="27" xfId="1" applyNumberFormat="1" applyFont="1" applyFill="1" applyBorder="1" applyAlignment="1">
      <alignment horizontal="center" vertical="center"/>
    </xf>
    <xf numFmtId="4" fontId="12" fillId="6" borderId="38" xfId="1" applyNumberFormat="1" applyFont="1" applyFill="1" applyBorder="1" applyAlignment="1">
      <alignment horizontal="center" vertical="center"/>
    </xf>
    <xf numFmtId="4" fontId="13" fillId="6" borderId="39" xfId="1" applyNumberFormat="1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left" vertical="center" wrapText="1"/>
    </xf>
    <xf numFmtId="0" fontId="11" fillId="8" borderId="40" xfId="0" applyFont="1" applyFill="1" applyBorder="1" applyAlignment="1">
      <alignment horizontal="left" vertical="center" wrapText="1"/>
    </xf>
    <xf numFmtId="0" fontId="11" fillId="8" borderId="41" xfId="0" applyFont="1" applyFill="1" applyBorder="1" applyAlignment="1">
      <alignment horizontal="left" vertical="center" wrapText="1"/>
    </xf>
    <xf numFmtId="3" fontId="14" fillId="8" borderId="42" xfId="1" applyNumberFormat="1" applyFont="1" applyFill="1" applyBorder="1" applyAlignment="1">
      <alignment horizontal="center" vertical="center" wrapText="1"/>
    </xf>
    <xf numFmtId="3" fontId="14" fillId="8" borderId="40" xfId="1" applyNumberFormat="1" applyFont="1" applyFill="1" applyBorder="1" applyAlignment="1">
      <alignment horizontal="center" vertical="center" wrapText="1"/>
    </xf>
    <xf numFmtId="3" fontId="12" fillId="8" borderId="40" xfId="1" applyNumberFormat="1" applyFont="1" applyFill="1" applyBorder="1" applyAlignment="1">
      <alignment horizontal="center" vertical="center" wrapText="1"/>
    </xf>
    <xf numFmtId="3" fontId="12" fillId="8" borderId="40" xfId="1" applyNumberFormat="1" applyFont="1" applyFill="1" applyBorder="1" applyAlignment="1">
      <alignment horizontal="center" vertical="center"/>
    </xf>
    <xf numFmtId="1" fontId="13" fillId="8" borderId="43" xfId="1" applyNumberFormat="1" applyFont="1" applyFill="1" applyBorder="1" applyAlignment="1">
      <alignment horizontal="center" vertical="center"/>
    </xf>
    <xf numFmtId="4" fontId="1" fillId="3" borderId="33" xfId="1" applyNumberFormat="1" applyFill="1" applyBorder="1"/>
    <xf numFmtId="0" fontId="11" fillId="8" borderId="13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1" fillId="8" borderId="15" xfId="0" applyFont="1" applyFill="1" applyBorder="1" applyAlignment="1">
      <alignment horizontal="left" vertical="center" wrapText="1"/>
    </xf>
    <xf numFmtId="3" fontId="14" fillId="8" borderId="16" xfId="1" applyNumberFormat="1" applyFont="1" applyFill="1" applyBorder="1" applyAlignment="1">
      <alignment horizontal="center" vertical="center" wrapText="1"/>
    </xf>
    <xf numFmtId="3" fontId="14" fillId="8" borderId="14" xfId="1" applyNumberFormat="1" applyFont="1" applyFill="1" applyBorder="1" applyAlignment="1">
      <alignment horizontal="center" vertical="center" wrapText="1"/>
    </xf>
    <xf numFmtId="1" fontId="13" fillId="8" borderId="17" xfId="1" applyNumberFormat="1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left" vertical="center" wrapText="1"/>
    </xf>
    <xf numFmtId="0" fontId="11" fillId="8" borderId="27" xfId="0" applyFont="1" applyFill="1" applyBorder="1" applyAlignment="1">
      <alignment horizontal="left" vertical="center" wrapText="1"/>
    </xf>
    <xf numFmtId="0" fontId="11" fillId="8" borderId="36" xfId="0" applyFont="1" applyFill="1" applyBorder="1" applyAlignment="1">
      <alignment horizontal="left" vertical="center" wrapText="1"/>
    </xf>
    <xf numFmtId="3" fontId="14" fillId="8" borderId="37" xfId="1" applyNumberFormat="1" applyFont="1" applyFill="1" applyBorder="1" applyAlignment="1">
      <alignment horizontal="center" vertical="center" wrapText="1"/>
    </xf>
    <xf numFmtId="3" fontId="14" fillId="8" borderId="27" xfId="1" applyNumberFormat="1" applyFont="1" applyFill="1" applyBorder="1" applyAlignment="1">
      <alignment horizontal="center" vertical="center" wrapText="1"/>
    </xf>
    <xf numFmtId="1" fontId="13" fillId="8" borderId="38" xfId="1" applyNumberFormat="1" applyFont="1" applyFill="1" applyBorder="1" applyAlignment="1">
      <alignment horizontal="center" vertical="center"/>
    </xf>
    <xf numFmtId="4" fontId="16" fillId="3" borderId="12" xfId="1" applyNumberFormat="1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 wrapText="1"/>
    </xf>
    <xf numFmtId="164" fontId="18" fillId="8" borderId="19" xfId="1" applyNumberFormat="1" applyFont="1" applyFill="1" applyBorder="1" applyAlignment="1">
      <alignment horizontal="center" vertical="center" wrapText="1"/>
    </xf>
    <xf numFmtId="164" fontId="19" fillId="8" borderId="19" xfId="1" applyNumberFormat="1" applyFont="1" applyFill="1" applyBorder="1" applyAlignment="1">
      <alignment horizontal="center" vertical="center" wrapText="1"/>
    </xf>
    <xf numFmtId="164" fontId="18" fillId="8" borderId="22" xfId="1" applyNumberFormat="1" applyFont="1" applyFill="1" applyBorder="1" applyAlignment="1">
      <alignment horizontal="center" vertical="center" wrapText="1"/>
    </xf>
    <xf numFmtId="164" fontId="13" fillId="9" borderId="19" xfId="1" applyNumberFormat="1" applyFont="1" applyFill="1" applyBorder="1" applyAlignment="1">
      <alignment horizontal="center" vertical="center"/>
    </xf>
    <xf numFmtId="4" fontId="20" fillId="3" borderId="32" xfId="1" applyNumberFormat="1" applyFont="1" applyFill="1" applyBorder="1" applyAlignment="1">
      <alignment horizontal="center" vertical="center"/>
    </xf>
    <xf numFmtId="0" fontId="11" fillId="9" borderId="31" xfId="1" applyFont="1" applyFill="1" applyBorder="1" applyAlignment="1">
      <alignment vertical="center" wrapText="1"/>
    </xf>
    <xf numFmtId="0" fontId="11" fillId="9" borderId="44" xfId="1" applyFont="1" applyFill="1" applyBorder="1" applyAlignment="1">
      <alignment vertical="center" wrapText="1"/>
    </xf>
    <xf numFmtId="0" fontId="11" fillId="9" borderId="45" xfId="1" applyFont="1" applyFill="1" applyBorder="1" applyAlignment="1">
      <alignment horizontal="center" vertical="center" wrapText="1"/>
    </xf>
    <xf numFmtId="164" fontId="21" fillId="9" borderId="46" xfId="1" applyNumberFormat="1" applyFont="1" applyFill="1" applyBorder="1" applyAlignment="1">
      <alignment horizontal="center" vertical="center" wrapText="1"/>
    </xf>
    <xf numFmtId="164" fontId="18" fillId="9" borderId="47" xfId="1" applyNumberFormat="1" applyFont="1" applyFill="1" applyBorder="1" applyAlignment="1">
      <alignment horizontal="center" vertical="center"/>
    </xf>
    <xf numFmtId="4" fontId="22" fillId="0" borderId="48" xfId="1" applyNumberFormat="1" applyFont="1" applyBorder="1" applyAlignment="1">
      <alignment horizontal="center" vertical="center"/>
    </xf>
    <xf numFmtId="0" fontId="16" fillId="0" borderId="0" xfId="1" applyFont="1" applyAlignment="1">
      <alignment horizontal="left" wrapText="1"/>
    </xf>
    <xf numFmtId="0" fontId="11" fillId="9" borderId="18" xfId="0" applyFont="1" applyFill="1" applyBorder="1" applyAlignment="1">
      <alignment vertical="center" wrapText="1"/>
    </xf>
    <xf numFmtId="0" fontId="11" fillId="9" borderId="19" xfId="1" applyFont="1" applyFill="1" applyBorder="1" applyAlignment="1">
      <alignment vertical="center" wrapText="1"/>
    </xf>
    <xf numFmtId="0" fontId="11" fillId="9" borderId="20" xfId="1" applyFont="1" applyFill="1" applyBorder="1" applyAlignment="1">
      <alignment horizontal="center" vertical="center" wrapText="1"/>
    </xf>
    <xf numFmtId="164" fontId="21" fillId="9" borderId="21" xfId="1" applyNumberFormat="1" applyFont="1" applyFill="1" applyBorder="1" applyAlignment="1">
      <alignment horizontal="center" vertical="center" wrapText="1"/>
    </xf>
    <xf numFmtId="164" fontId="21" fillId="9" borderId="19" xfId="1" applyNumberFormat="1" applyFont="1" applyFill="1" applyBorder="1" applyAlignment="1">
      <alignment horizontal="center" vertical="center" wrapText="1"/>
    </xf>
    <xf numFmtId="164" fontId="21" fillId="9" borderId="19" xfId="1" applyNumberFormat="1" applyFont="1" applyFill="1" applyBorder="1" applyAlignment="1">
      <alignment horizontal="center" vertical="center"/>
    </xf>
    <xf numFmtId="164" fontId="21" fillId="9" borderId="22" xfId="1" applyNumberFormat="1" applyFont="1" applyFill="1" applyBorder="1" applyAlignment="1">
      <alignment horizontal="center" vertical="center"/>
    </xf>
    <xf numFmtId="164" fontId="13" fillId="9" borderId="47" xfId="1" applyNumberFormat="1" applyFont="1" applyFill="1" applyBorder="1" applyAlignment="1">
      <alignment horizontal="center" vertical="center"/>
    </xf>
    <xf numFmtId="4" fontId="23" fillId="0" borderId="12" xfId="1" applyNumberFormat="1" applyFont="1" applyBorder="1" applyAlignment="1">
      <alignment horizontal="center" vertical="center"/>
    </xf>
    <xf numFmtId="0" fontId="11" fillId="9" borderId="18" xfId="1" applyFont="1" applyFill="1" applyBorder="1" applyAlignment="1">
      <alignment horizontal="left" vertical="center" wrapText="1" indent="5"/>
    </xf>
    <xf numFmtId="0" fontId="11" fillId="9" borderId="19" xfId="1" applyFont="1" applyFill="1" applyBorder="1" applyAlignment="1">
      <alignment horizontal="left" vertical="center" wrapText="1"/>
    </xf>
    <xf numFmtId="0" fontId="11" fillId="9" borderId="18" xfId="1" applyFont="1" applyFill="1" applyBorder="1" applyAlignment="1">
      <alignment vertical="center" wrapText="1"/>
    </xf>
    <xf numFmtId="0" fontId="11" fillId="10" borderId="19" xfId="1" applyFont="1" applyFill="1" applyBorder="1" applyAlignment="1">
      <alignment vertical="center" wrapText="1"/>
    </xf>
    <xf numFmtId="0" fontId="11" fillId="10" borderId="20" xfId="1" applyFont="1" applyFill="1" applyBorder="1" applyAlignment="1">
      <alignment horizontal="center" vertical="center" wrapText="1"/>
    </xf>
    <xf numFmtId="164" fontId="21" fillId="10" borderId="21" xfId="1" applyNumberFormat="1" applyFont="1" applyFill="1" applyBorder="1" applyAlignment="1">
      <alignment horizontal="center" vertical="center" wrapText="1"/>
    </xf>
    <xf numFmtId="164" fontId="21" fillId="10" borderId="19" xfId="1" applyNumberFormat="1" applyFont="1" applyFill="1" applyBorder="1" applyAlignment="1">
      <alignment horizontal="center" vertical="center" wrapText="1"/>
    </xf>
    <xf numFmtId="0" fontId="11" fillId="10" borderId="18" xfId="1" applyFont="1" applyFill="1" applyBorder="1" applyAlignment="1">
      <alignment horizontal="left" vertical="center" wrapText="1" indent="5"/>
    </xf>
    <xf numFmtId="0" fontId="11" fillId="10" borderId="19" xfId="1" applyFont="1" applyFill="1" applyBorder="1" applyAlignment="1">
      <alignment horizontal="left" vertical="center" wrapText="1"/>
    </xf>
    <xf numFmtId="0" fontId="11" fillId="10" borderId="23" xfId="1" applyFont="1" applyFill="1" applyBorder="1" applyAlignment="1">
      <alignment vertical="center" wrapText="1"/>
    </xf>
    <xf numFmtId="0" fontId="11" fillId="10" borderId="24" xfId="1" applyFont="1" applyFill="1" applyBorder="1" applyAlignment="1">
      <alignment vertical="center" wrapText="1"/>
    </xf>
    <xf numFmtId="0" fontId="11" fillId="10" borderId="25" xfId="1" applyFont="1" applyFill="1" applyBorder="1" applyAlignment="1">
      <alignment horizontal="center" vertical="center" wrapText="1"/>
    </xf>
    <xf numFmtId="164" fontId="21" fillId="10" borderId="26" xfId="1" applyNumberFormat="1" applyFont="1" applyFill="1" applyBorder="1" applyAlignment="1">
      <alignment horizontal="center" vertical="center" wrapText="1"/>
    </xf>
    <xf numFmtId="164" fontId="21" fillId="10" borderId="24" xfId="1" applyNumberFormat="1" applyFont="1" applyFill="1" applyBorder="1" applyAlignment="1">
      <alignment horizontal="center" vertical="center" wrapText="1"/>
    </xf>
    <xf numFmtId="4" fontId="23" fillId="0" borderId="49" xfId="1" applyNumberFormat="1" applyFont="1" applyBorder="1" applyAlignment="1">
      <alignment horizontal="center" vertical="center"/>
    </xf>
    <xf numFmtId="0" fontId="11" fillId="11" borderId="31" xfId="0" applyFont="1" applyFill="1" applyBorder="1" applyAlignment="1">
      <alignment vertical="center" wrapText="1"/>
    </xf>
    <xf numFmtId="0" fontId="11" fillId="11" borderId="44" xfId="0" applyFont="1" applyFill="1" applyBorder="1" applyAlignment="1">
      <alignment vertical="center" wrapText="1"/>
    </xf>
    <xf numFmtId="0" fontId="11" fillId="11" borderId="44" xfId="0" applyFont="1" applyFill="1" applyBorder="1" applyAlignment="1">
      <alignment horizontal="center" vertical="center" wrapText="1"/>
    </xf>
    <xf numFmtId="4" fontId="14" fillId="11" borderId="16" xfId="1" applyNumberFormat="1" applyFont="1" applyFill="1" applyBorder="1" applyAlignment="1">
      <alignment horizontal="center" vertical="center" wrapText="1"/>
    </xf>
    <xf numFmtId="4" fontId="14" fillId="11" borderId="14" xfId="1" applyNumberFormat="1" applyFont="1" applyFill="1" applyBorder="1" applyAlignment="1">
      <alignment horizontal="center" vertical="center" wrapText="1"/>
    </xf>
    <xf numFmtId="4" fontId="21" fillId="11" borderId="14" xfId="1" applyNumberFormat="1" applyFont="1" applyFill="1" applyBorder="1" applyAlignment="1">
      <alignment horizontal="center" vertical="center" wrapText="1"/>
    </xf>
    <xf numFmtId="4" fontId="12" fillId="11" borderId="14" xfId="1" applyNumberFormat="1" applyFont="1" applyFill="1" applyBorder="1" applyAlignment="1">
      <alignment horizontal="center" vertical="center" wrapText="1"/>
    </xf>
    <xf numFmtId="4" fontId="21" fillId="11" borderId="14" xfId="1" applyNumberFormat="1" applyFont="1" applyFill="1" applyBorder="1" applyAlignment="1">
      <alignment horizontal="center" vertical="center"/>
    </xf>
    <xf numFmtId="4" fontId="21" fillId="11" borderId="17" xfId="1" applyNumberFormat="1" applyFont="1" applyFill="1" applyBorder="1" applyAlignment="1">
      <alignment horizontal="center" vertical="center"/>
    </xf>
    <xf numFmtId="4" fontId="13" fillId="11" borderId="50" xfId="1" applyNumberFormat="1" applyFont="1" applyFill="1" applyBorder="1" applyAlignment="1">
      <alignment horizontal="center" vertical="center"/>
    </xf>
    <xf numFmtId="4" fontId="22" fillId="0" borderId="6" xfId="1" applyNumberFormat="1" applyFont="1" applyBorder="1" applyAlignment="1">
      <alignment horizontal="center" vertical="center"/>
    </xf>
    <xf numFmtId="4" fontId="14" fillId="11" borderId="46" xfId="1" applyNumberFormat="1" applyFont="1" applyFill="1" applyBorder="1" applyAlignment="1">
      <alignment horizontal="center" vertical="center" wrapText="1"/>
    </xf>
    <xf numFmtId="4" fontId="14" fillId="11" borderId="44" xfId="1" applyNumberFormat="1" applyFont="1" applyFill="1" applyBorder="1" applyAlignment="1">
      <alignment horizontal="center" vertical="center" wrapText="1"/>
    </xf>
    <xf numFmtId="4" fontId="21" fillId="11" borderId="44" xfId="1" applyNumberFormat="1" applyFont="1" applyFill="1" applyBorder="1" applyAlignment="1">
      <alignment horizontal="center" vertical="center" wrapText="1"/>
    </xf>
    <xf numFmtId="4" fontId="21" fillId="11" borderId="51" xfId="1" applyNumberFormat="1" applyFont="1" applyFill="1" applyBorder="1" applyAlignment="1">
      <alignment horizontal="center" vertical="center" wrapText="1"/>
    </xf>
    <xf numFmtId="4" fontId="15" fillId="11" borderId="34" xfId="1" applyNumberFormat="1" applyFont="1" applyFill="1" applyBorder="1" applyAlignment="1">
      <alignment horizontal="center" vertical="center"/>
    </xf>
    <xf numFmtId="4" fontId="14" fillId="11" borderId="51" xfId="1" applyNumberFormat="1" applyFont="1" applyFill="1" applyBorder="1" applyAlignment="1">
      <alignment horizontal="center" vertical="center" wrapText="1"/>
    </xf>
    <xf numFmtId="0" fontId="11" fillId="12" borderId="31" xfId="0" applyFont="1" applyFill="1" applyBorder="1" applyAlignment="1">
      <alignment vertical="center" wrapText="1"/>
    </xf>
    <xf numFmtId="0" fontId="11" fillId="12" borderId="44" xfId="0" applyFont="1" applyFill="1" applyBorder="1" applyAlignment="1">
      <alignment vertical="center" wrapText="1"/>
    </xf>
    <xf numFmtId="0" fontId="11" fillId="12" borderId="44" xfId="0" applyFont="1" applyFill="1" applyBorder="1" applyAlignment="1">
      <alignment horizontal="center" vertical="center" wrapText="1"/>
    </xf>
    <xf numFmtId="4" fontId="14" fillId="12" borderId="46" xfId="1" applyNumberFormat="1" applyFont="1" applyFill="1" applyBorder="1" applyAlignment="1">
      <alignment horizontal="center" vertical="center" wrapText="1"/>
    </xf>
    <xf numFmtId="4" fontId="14" fillId="12" borderId="44" xfId="1" applyNumberFormat="1" applyFont="1" applyFill="1" applyBorder="1" applyAlignment="1">
      <alignment horizontal="center" vertical="center" wrapText="1"/>
    </xf>
    <xf numFmtId="4" fontId="12" fillId="12" borderId="44" xfId="1" applyNumberFormat="1" applyFont="1" applyFill="1" applyBorder="1" applyAlignment="1">
      <alignment horizontal="center" vertical="center" wrapText="1"/>
    </xf>
    <xf numFmtId="4" fontId="21" fillId="12" borderId="44" xfId="1" applyNumberFormat="1" applyFont="1" applyFill="1" applyBorder="1" applyAlignment="1">
      <alignment horizontal="center" vertical="center" wrapText="1"/>
    </xf>
    <xf numFmtId="4" fontId="14" fillId="12" borderId="51" xfId="1" applyNumberFormat="1" applyFont="1" applyFill="1" applyBorder="1" applyAlignment="1">
      <alignment horizontal="center" vertical="center" wrapText="1"/>
    </xf>
    <xf numFmtId="4" fontId="15" fillId="12" borderId="34" xfId="1" applyNumberFormat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vertical="center" wrapText="1"/>
    </xf>
    <xf numFmtId="0" fontId="11" fillId="11" borderId="19" xfId="1" applyFont="1" applyFill="1" applyBorder="1" applyAlignment="1">
      <alignment vertical="center" wrapText="1"/>
    </xf>
    <xf numFmtId="0" fontId="11" fillId="11" borderId="20" xfId="1" applyFont="1" applyFill="1" applyBorder="1" applyAlignment="1">
      <alignment horizontal="center" vertical="center" wrapText="1"/>
    </xf>
    <xf numFmtId="4" fontId="14" fillId="11" borderId="21" xfId="1" applyNumberFormat="1" applyFont="1" applyFill="1" applyBorder="1" applyAlignment="1">
      <alignment horizontal="center" vertical="center" wrapText="1"/>
    </xf>
    <xf numFmtId="4" fontId="14" fillId="11" borderId="19" xfId="1" applyNumberFormat="1" applyFont="1" applyFill="1" applyBorder="1" applyAlignment="1">
      <alignment horizontal="center" vertical="center" wrapText="1"/>
    </xf>
    <xf numFmtId="4" fontId="12" fillId="11" borderId="19" xfId="1" applyNumberFormat="1" applyFont="1" applyFill="1" applyBorder="1" applyAlignment="1">
      <alignment horizontal="center" vertical="center" wrapText="1"/>
    </xf>
    <xf numFmtId="4" fontId="14" fillId="11" borderId="22" xfId="1" applyNumberFormat="1" applyFont="1" applyFill="1" applyBorder="1" applyAlignment="1">
      <alignment horizontal="center" vertical="center" wrapText="1"/>
    </xf>
    <xf numFmtId="0" fontId="11" fillId="11" borderId="34" xfId="0" applyFont="1" applyFill="1" applyBorder="1" applyAlignment="1">
      <alignment horizontal="left" vertical="center" wrapText="1"/>
    </xf>
    <xf numFmtId="0" fontId="11" fillId="11" borderId="21" xfId="0" applyFont="1" applyFill="1" applyBorder="1" applyAlignment="1">
      <alignment horizontal="left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45" xfId="0" applyFont="1" applyFill="1" applyBorder="1" applyAlignment="1">
      <alignment horizontal="center" vertical="center" wrapText="1"/>
    </xf>
    <xf numFmtId="4" fontId="14" fillId="8" borderId="21" xfId="1" applyNumberFormat="1" applyFont="1" applyFill="1" applyBorder="1" applyAlignment="1">
      <alignment horizontal="center" vertical="center" wrapText="1"/>
    </xf>
    <xf numFmtId="4" fontId="14" fillId="8" borderId="19" xfId="1" applyNumberFormat="1" applyFont="1" applyFill="1" applyBorder="1" applyAlignment="1">
      <alignment horizontal="center" vertical="center" wrapText="1"/>
    </xf>
    <xf numFmtId="4" fontId="12" fillId="8" borderId="19" xfId="1" applyNumberFormat="1" applyFont="1" applyFill="1" applyBorder="1" applyAlignment="1">
      <alignment horizontal="center" vertical="center" wrapText="1"/>
    </xf>
    <xf numFmtId="4" fontId="25" fillId="8" borderId="19" xfId="1" applyNumberFormat="1" applyFont="1" applyFill="1" applyBorder="1" applyAlignment="1">
      <alignment horizontal="center" vertical="center" wrapText="1"/>
    </xf>
    <xf numFmtId="4" fontId="14" fillId="8" borderId="19" xfId="1" applyNumberFormat="1" applyFont="1" applyFill="1" applyBorder="1" applyAlignment="1">
      <alignment horizontal="center" vertical="center"/>
    </xf>
    <xf numFmtId="4" fontId="14" fillId="8" borderId="22" xfId="1" applyNumberFormat="1" applyFont="1" applyFill="1" applyBorder="1" applyAlignment="1">
      <alignment horizontal="center" vertical="center"/>
    </xf>
    <xf numFmtId="4" fontId="9" fillId="8" borderId="34" xfId="1" applyNumberFormat="1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vertical="center" wrapText="1"/>
    </xf>
    <xf numFmtId="0" fontId="11" fillId="7" borderId="19" xfId="0" applyFont="1" applyFill="1" applyBorder="1" applyAlignment="1">
      <alignment vertical="center" wrapText="1"/>
    </xf>
    <xf numFmtId="0" fontId="11" fillId="7" borderId="19" xfId="0" applyFont="1" applyFill="1" applyBorder="1" applyAlignment="1">
      <alignment horizontal="center" vertical="center" wrapText="1"/>
    </xf>
    <xf numFmtId="4" fontId="14" fillId="7" borderId="21" xfId="1" applyNumberFormat="1" applyFont="1" applyFill="1" applyBorder="1" applyAlignment="1">
      <alignment horizontal="center" vertical="center" wrapText="1"/>
    </xf>
    <xf numFmtId="4" fontId="14" fillId="7" borderId="19" xfId="1" applyNumberFormat="1" applyFont="1" applyFill="1" applyBorder="1" applyAlignment="1">
      <alignment horizontal="center" vertical="center" wrapText="1"/>
    </xf>
    <xf numFmtId="4" fontId="21" fillId="7" borderId="19" xfId="1" applyNumberFormat="1" applyFont="1" applyFill="1" applyBorder="1" applyAlignment="1">
      <alignment horizontal="center" vertical="center" wrapText="1"/>
    </xf>
    <xf numFmtId="4" fontId="12" fillId="7" borderId="19" xfId="1" applyNumberFormat="1" applyFont="1" applyFill="1" applyBorder="1" applyAlignment="1">
      <alignment horizontal="center" vertical="center" wrapText="1"/>
    </xf>
    <xf numFmtId="4" fontId="21" fillId="7" borderId="19" xfId="1" applyNumberFormat="1" applyFont="1" applyFill="1" applyBorder="1" applyAlignment="1">
      <alignment horizontal="center" vertical="center"/>
    </xf>
    <xf numFmtId="4" fontId="21" fillId="7" borderId="22" xfId="1" applyNumberFormat="1" applyFont="1" applyFill="1" applyBorder="1" applyAlignment="1">
      <alignment horizontal="center" vertical="center"/>
    </xf>
    <xf numFmtId="4" fontId="13" fillId="7" borderId="34" xfId="1" applyNumberFormat="1" applyFont="1" applyFill="1" applyBorder="1" applyAlignment="1">
      <alignment horizontal="center" vertical="center"/>
    </xf>
    <xf numFmtId="4" fontId="22" fillId="0" borderId="12" xfId="1" applyNumberFormat="1" applyFont="1" applyBorder="1" applyAlignment="1">
      <alignment horizontal="center" vertical="center"/>
    </xf>
    <xf numFmtId="0" fontId="11" fillId="7" borderId="35" xfId="0" applyFont="1" applyFill="1" applyBorder="1" applyAlignment="1">
      <alignment vertical="center" wrapText="1"/>
    </xf>
    <xf numFmtId="4" fontId="14" fillId="7" borderId="37" xfId="1" applyNumberFormat="1" applyFont="1" applyFill="1" applyBorder="1" applyAlignment="1">
      <alignment horizontal="center" vertical="center" wrapText="1"/>
    </xf>
    <xf numFmtId="4" fontId="14" fillId="7" borderId="27" xfId="1" applyNumberFormat="1" applyFont="1" applyFill="1" applyBorder="1" applyAlignment="1">
      <alignment horizontal="center" vertical="center" wrapText="1"/>
    </xf>
    <xf numFmtId="4" fontId="21" fillId="7" borderId="27" xfId="1" applyNumberFormat="1" applyFont="1" applyFill="1" applyBorder="1" applyAlignment="1">
      <alignment horizontal="center" vertical="center" wrapText="1"/>
    </xf>
    <xf numFmtId="4" fontId="12" fillId="7" borderId="27" xfId="1" applyNumberFormat="1" applyFont="1" applyFill="1" applyBorder="1" applyAlignment="1">
      <alignment horizontal="center" vertical="center" wrapText="1"/>
    </xf>
    <xf numFmtId="4" fontId="21" fillId="7" borderId="38" xfId="1" applyNumberFormat="1" applyFont="1" applyFill="1" applyBorder="1" applyAlignment="1">
      <alignment horizontal="center" vertical="center" wrapText="1"/>
    </xf>
    <xf numFmtId="4" fontId="15" fillId="7" borderId="34" xfId="1" applyNumberFormat="1" applyFont="1" applyFill="1" applyBorder="1" applyAlignment="1">
      <alignment horizontal="center" vertical="center"/>
    </xf>
    <xf numFmtId="4" fontId="22" fillId="0" borderId="33" xfId="1" applyNumberFormat="1" applyFont="1" applyBorder="1" applyAlignment="1">
      <alignment horizontal="center" vertical="center"/>
    </xf>
    <xf numFmtId="0" fontId="11" fillId="7" borderId="27" xfId="0" applyFont="1" applyFill="1" applyBorder="1" applyAlignment="1">
      <alignment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vertical="center" wrapText="1"/>
    </xf>
    <xf numFmtId="4" fontId="14" fillId="7" borderId="38" xfId="1" applyNumberFormat="1" applyFont="1" applyFill="1" applyBorder="1" applyAlignment="1">
      <alignment horizontal="center" vertical="center" wrapText="1"/>
    </xf>
    <xf numFmtId="4" fontId="15" fillId="7" borderId="39" xfId="1" applyNumberFormat="1" applyFont="1" applyFill="1" applyBorder="1" applyAlignment="1">
      <alignment horizontal="center" vertical="center"/>
    </xf>
    <xf numFmtId="0" fontId="11" fillId="13" borderId="39" xfId="0" applyFont="1" applyFill="1" applyBorder="1" applyAlignment="1">
      <alignment vertical="center" wrapText="1"/>
    </xf>
    <xf numFmtId="0" fontId="11" fillId="13" borderId="19" xfId="0" applyFont="1" applyFill="1" applyBorder="1" applyAlignment="1">
      <alignment vertical="center" wrapText="1"/>
    </xf>
    <xf numFmtId="0" fontId="11" fillId="13" borderId="19" xfId="0" applyFont="1" applyFill="1" applyBorder="1" applyAlignment="1">
      <alignment horizontal="center" vertical="center" wrapText="1"/>
    </xf>
    <xf numFmtId="4" fontId="14" fillId="13" borderId="37" xfId="1" applyNumberFormat="1" applyFont="1" applyFill="1" applyBorder="1" applyAlignment="1">
      <alignment horizontal="center" vertical="center" wrapText="1"/>
    </xf>
    <xf numFmtId="4" fontId="14" fillId="13" borderId="27" xfId="1" applyNumberFormat="1" applyFont="1" applyFill="1" applyBorder="1" applyAlignment="1">
      <alignment horizontal="center" vertical="center" wrapText="1"/>
    </xf>
    <xf numFmtId="4" fontId="21" fillId="13" borderId="27" xfId="1" applyNumberFormat="1" applyFont="1" applyFill="1" applyBorder="1" applyAlignment="1">
      <alignment horizontal="center" vertical="center" wrapText="1"/>
    </xf>
    <xf numFmtId="4" fontId="12" fillId="13" borderId="27" xfId="1" applyNumberFormat="1" applyFont="1" applyFill="1" applyBorder="1" applyAlignment="1">
      <alignment horizontal="center" vertical="center" wrapText="1"/>
    </xf>
    <xf numFmtId="4" fontId="14" fillId="13" borderId="38" xfId="1" applyNumberFormat="1" applyFont="1" applyFill="1" applyBorder="1" applyAlignment="1">
      <alignment horizontal="center" vertical="center" wrapText="1"/>
    </xf>
    <xf numFmtId="4" fontId="15" fillId="13" borderId="39" xfId="1" applyNumberFormat="1" applyFont="1" applyFill="1" applyBorder="1" applyAlignment="1">
      <alignment horizontal="center" vertical="center"/>
    </xf>
    <xf numFmtId="0" fontId="11" fillId="13" borderId="37" xfId="0" applyFont="1" applyFill="1" applyBorder="1" applyAlignment="1">
      <alignment vertical="center" wrapText="1"/>
    </xf>
    <xf numFmtId="0" fontId="11" fillId="13" borderId="44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12" borderId="52" xfId="1" applyFont="1" applyFill="1" applyBorder="1" applyAlignment="1">
      <alignment horizontal="center" vertical="center" wrapText="1"/>
    </xf>
    <xf numFmtId="0" fontId="11" fillId="12" borderId="26" xfId="1" applyFont="1" applyFill="1" applyBorder="1" applyAlignment="1">
      <alignment horizontal="center" vertical="center" wrapText="1"/>
    </xf>
    <xf numFmtId="0" fontId="11" fillId="12" borderId="25" xfId="1" applyFont="1" applyFill="1" applyBorder="1" applyAlignment="1">
      <alignment horizontal="center" vertical="center" wrapText="1"/>
    </xf>
    <xf numFmtId="4" fontId="14" fillId="7" borderId="26" xfId="1" applyNumberFormat="1" applyFont="1" applyFill="1" applyBorder="1" applyAlignment="1">
      <alignment horizontal="center" vertical="center" wrapText="1"/>
    </xf>
    <xf numFmtId="4" fontId="14" fillId="7" borderId="24" xfId="1" applyNumberFormat="1" applyFont="1" applyFill="1" applyBorder="1" applyAlignment="1">
      <alignment horizontal="center" vertical="center" wrapText="1"/>
    </xf>
    <xf numFmtId="4" fontId="12" fillId="7" borderId="24" xfId="1" applyNumberFormat="1" applyFont="1" applyFill="1" applyBorder="1" applyAlignment="1">
      <alignment horizontal="center" vertical="center" wrapText="1"/>
    </xf>
    <xf numFmtId="4" fontId="21" fillId="7" borderId="24" xfId="1" applyNumberFormat="1" applyFont="1" applyFill="1" applyBorder="1" applyAlignment="1">
      <alignment horizontal="center" vertical="center" wrapText="1"/>
    </xf>
    <xf numFmtId="4" fontId="12" fillId="7" borderId="28" xfId="1" applyNumberFormat="1" applyFont="1" applyFill="1" applyBorder="1" applyAlignment="1">
      <alignment horizontal="center" vertical="center" wrapText="1"/>
    </xf>
    <xf numFmtId="4" fontId="13" fillId="7" borderId="52" xfId="1" applyNumberFormat="1" applyFont="1" applyFill="1" applyBorder="1" applyAlignment="1">
      <alignment horizontal="center" vertical="center"/>
    </xf>
    <xf numFmtId="4" fontId="22" fillId="0" borderId="49" xfId="1" applyNumberFormat="1" applyFont="1" applyBorder="1" applyAlignment="1">
      <alignment horizontal="center" vertical="center"/>
    </xf>
    <xf numFmtId="0" fontId="11" fillId="0" borderId="13" xfId="1" applyFont="1" applyBorder="1" applyAlignment="1">
      <alignment vertical="center" wrapText="1"/>
    </xf>
    <xf numFmtId="0" fontId="15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26" fillId="3" borderId="16" xfId="1" applyFont="1" applyFill="1" applyBorder="1" applyAlignment="1">
      <alignment horizontal="center" vertical="center" wrapText="1"/>
    </xf>
    <xf numFmtId="0" fontId="26" fillId="3" borderId="14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4" fontId="13" fillId="3" borderId="53" xfId="1" applyNumberFormat="1" applyFont="1" applyFill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17" fillId="8" borderId="54" xfId="0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4" fontId="18" fillId="8" borderId="19" xfId="1" applyNumberFormat="1" applyFont="1" applyFill="1" applyBorder="1" applyAlignment="1">
      <alignment horizontal="center" vertical="center" wrapText="1"/>
    </xf>
    <xf numFmtId="4" fontId="13" fillId="9" borderId="47" xfId="1" applyNumberFormat="1" applyFont="1" applyFill="1" applyBorder="1" applyAlignment="1">
      <alignment horizontal="center" vertical="center"/>
    </xf>
    <xf numFmtId="4" fontId="20" fillId="3" borderId="55" xfId="1" applyNumberFormat="1" applyFont="1" applyFill="1" applyBorder="1" applyAlignment="1">
      <alignment horizontal="center" vertical="center"/>
    </xf>
    <xf numFmtId="0" fontId="11" fillId="4" borderId="18" xfId="1" applyFont="1" applyFill="1" applyBorder="1" applyAlignment="1">
      <alignment vertical="center" wrapText="1"/>
    </xf>
    <xf numFmtId="0" fontId="11" fillId="4" borderId="19" xfId="1" applyFont="1" applyFill="1" applyBorder="1" applyAlignment="1">
      <alignment vertical="center" wrapText="1"/>
    </xf>
    <xf numFmtId="0" fontId="11" fillId="4" borderId="20" xfId="1" applyFont="1" applyFill="1" applyBorder="1" applyAlignment="1">
      <alignment horizontal="center" vertical="center" wrapText="1"/>
    </xf>
    <xf numFmtId="4" fontId="21" fillId="4" borderId="21" xfId="0" applyNumberFormat="1" applyFont="1" applyFill="1" applyBorder="1" applyAlignment="1">
      <alignment horizontal="center" vertical="center" wrapText="1"/>
    </xf>
    <xf numFmtId="4" fontId="21" fillId="4" borderId="19" xfId="0" applyNumberFormat="1" applyFont="1" applyFill="1" applyBorder="1" applyAlignment="1">
      <alignment horizontal="center" vertical="center" wrapText="1"/>
    </xf>
    <xf numFmtId="4" fontId="14" fillId="4" borderId="19" xfId="0" applyNumberFormat="1" applyFont="1" applyFill="1" applyBorder="1" applyAlignment="1">
      <alignment horizontal="center" vertical="center" wrapText="1"/>
    </xf>
    <xf numFmtId="4" fontId="27" fillId="4" borderId="19" xfId="0" applyNumberFormat="1" applyFont="1" applyFill="1" applyBorder="1" applyAlignment="1">
      <alignment horizontal="center" vertical="center"/>
    </xf>
    <xf numFmtId="4" fontId="21" fillId="4" borderId="22" xfId="0" applyNumberFormat="1" applyFont="1" applyFill="1" applyBorder="1" applyAlignment="1">
      <alignment horizontal="center" vertical="center" wrapText="1"/>
    </xf>
    <xf numFmtId="4" fontId="13" fillId="4" borderId="34" xfId="1" applyNumberFormat="1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vertical="center" wrapText="1"/>
    </xf>
    <xf numFmtId="4" fontId="21" fillId="4" borderId="22" xfId="0" applyNumberFormat="1" applyFont="1" applyFill="1" applyBorder="1" applyAlignment="1">
      <alignment horizontal="center" vertical="center"/>
    </xf>
    <xf numFmtId="4" fontId="15" fillId="4" borderId="34" xfId="1" applyNumberFormat="1" applyFont="1" applyFill="1" applyBorder="1" applyAlignment="1">
      <alignment horizontal="center" vertical="center"/>
    </xf>
    <xf numFmtId="4" fontId="21" fillId="4" borderId="21" xfId="1" applyNumberFormat="1" applyFont="1" applyFill="1" applyBorder="1" applyAlignment="1">
      <alignment horizontal="center" vertical="center" wrapText="1"/>
    </xf>
    <xf numFmtId="4" fontId="21" fillId="4" borderId="19" xfId="1" applyNumberFormat="1" applyFont="1" applyFill="1" applyBorder="1" applyAlignment="1">
      <alignment horizontal="center" vertical="center" wrapText="1"/>
    </xf>
    <xf numFmtId="4" fontId="14" fillId="4" borderId="19" xfId="1" applyNumberFormat="1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4" fontId="21" fillId="14" borderId="21" xfId="0" applyNumberFormat="1" applyFont="1" applyFill="1" applyBorder="1" applyAlignment="1">
      <alignment horizontal="center" vertical="center" wrapText="1"/>
    </xf>
    <xf numFmtId="4" fontId="21" fillId="14" borderId="19" xfId="0" applyNumberFormat="1" applyFont="1" applyFill="1" applyBorder="1" applyAlignment="1">
      <alignment horizontal="center" vertical="center" wrapText="1"/>
    </xf>
    <xf numFmtId="4" fontId="28" fillId="14" borderId="19" xfId="0" applyNumberFormat="1" applyFont="1" applyFill="1" applyBorder="1" applyAlignment="1">
      <alignment horizontal="center" vertical="center" wrapText="1"/>
    </xf>
    <xf numFmtId="4" fontId="27" fillId="14" borderId="19" xfId="0" applyNumberFormat="1" applyFont="1" applyFill="1" applyBorder="1" applyAlignment="1">
      <alignment horizontal="center" vertical="center"/>
    </xf>
    <xf numFmtId="4" fontId="15" fillId="14" borderId="34" xfId="1" applyNumberFormat="1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 wrapText="1"/>
    </xf>
    <xf numFmtId="4" fontId="21" fillId="14" borderId="37" xfId="0" applyNumberFormat="1" applyFont="1" applyFill="1" applyBorder="1" applyAlignment="1">
      <alignment horizontal="center" vertical="center" wrapText="1"/>
    </xf>
    <xf numFmtId="4" fontId="21" fillId="14" borderId="27" xfId="0" applyNumberFormat="1" applyFont="1" applyFill="1" applyBorder="1" applyAlignment="1">
      <alignment horizontal="center" vertical="center" wrapText="1"/>
    </xf>
    <xf numFmtId="4" fontId="28" fillId="14" borderId="27" xfId="0" applyNumberFormat="1" applyFont="1" applyFill="1" applyBorder="1" applyAlignment="1">
      <alignment horizontal="center" vertical="center" wrapText="1"/>
    </xf>
    <xf numFmtId="4" fontId="27" fillId="14" borderId="27" xfId="0" applyNumberFormat="1" applyFont="1" applyFill="1" applyBorder="1" applyAlignment="1">
      <alignment horizontal="center" vertical="center"/>
    </xf>
    <xf numFmtId="4" fontId="21" fillId="14" borderId="19" xfId="1" applyNumberFormat="1" applyFont="1" applyFill="1" applyBorder="1" applyAlignment="1">
      <alignment horizontal="center" vertical="center" wrapText="1"/>
    </xf>
    <xf numFmtId="4" fontId="1" fillId="0" borderId="33" xfId="1" applyNumberFormat="1" applyBorder="1"/>
    <xf numFmtId="0" fontId="11" fillId="4" borderId="23" xfId="0" applyFont="1" applyFill="1" applyBorder="1" applyAlignment="1">
      <alignment vertical="center" wrapText="1"/>
    </xf>
    <xf numFmtId="0" fontId="11" fillId="4" borderId="24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horizontal="center" vertical="center" wrapText="1"/>
    </xf>
    <xf numFmtId="4" fontId="21" fillId="14" borderId="26" xfId="1" applyNumberFormat="1" applyFont="1" applyFill="1" applyBorder="1" applyAlignment="1">
      <alignment horizontal="center" vertical="center" wrapText="1"/>
    </xf>
    <xf numFmtId="4" fontId="21" fillId="14" borderId="24" xfId="1" applyNumberFormat="1" applyFont="1" applyFill="1" applyBorder="1" applyAlignment="1">
      <alignment horizontal="center" vertical="center" wrapText="1"/>
    </xf>
    <xf numFmtId="4" fontId="12" fillId="14" borderId="24" xfId="1" applyNumberFormat="1" applyFont="1" applyFill="1" applyBorder="1" applyAlignment="1">
      <alignment horizontal="center" vertical="center" wrapText="1"/>
    </xf>
    <xf numFmtId="4" fontId="1" fillId="0" borderId="49" xfId="1" applyNumberFormat="1" applyBorder="1"/>
    <xf numFmtId="0" fontId="11" fillId="8" borderId="13" xfId="1" applyFont="1" applyFill="1" applyBorder="1" applyAlignment="1">
      <alignment vertical="center" wrapText="1"/>
    </xf>
    <xf numFmtId="0" fontId="11" fillId="8" borderId="14" xfId="1" applyFont="1" applyFill="1" applyBorder="1" applyAlignment="1">
      <alignment vertical="center" wrapText="1"/>
    </xf>
    <xf numFmtId="0" fontId="11" fillId="8" borderId="15" xfId="1" applyFont="1" applyFill="1" applyBorder="1" applyAlignment="1">
      <alignment horizontal="center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2" fillId="8" borderId="14" xfId="1" applyFont="1" applyFill="1" applyBorder="1" applyAlignment="1">
      <alignment horizontal="center" vertical="center" wrapText="1"/>
    </xf>
    <xf numFmtId="0" fontId="14" fillId="8" borderId="14" xfId="1" applyFont="1" applyFill="1" applyBorder="1" applyAlignment="1">
      <alignment horizontal="center" vertical="center" wrapText="1"/>
    </xf>
    <xf numFmtId="0" fontId="21" fillId="8" borderId="14" xfId="1" applyFont="1" applyFill="1" applyBorder="1" applyAlignment="1">
      <alignment horizontal="center" vertical="center" wrapText="1"/>
    </xf>
    <xf numFmtId="0" fontId="29" fillId="8" borderId="14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2" fillId="8" borderId="14" xfId="1" applyFont="1" applyFill="1" applyBorder="1" applyAlignment="1">
      <alignment horizontal="center" vertical="center"/>
    </xf>
    <xf numFmtId="0" fontId="21" fillId="8" borderId="17" xfId="1" applyFont="1" applyFill="1" applyBorder="1" applyAlignment="1">
      <alignment horizontal="center" vertical="center"/>
    </xf>
    <xf numFmtId="3" fontId="13" fillId="8" borderId="53" xfId="1" applyNumberFormat="1" applyFont="1" applyFill="1" applyBorder="1" applyAlignment="1">
      <alignment horizontal="center" vertical="center"/>
    </xf>
    <xf numFmtId="3" fontId="22" fillId="0" borderId="6" xfId="1" applyNumberFormat="1" applyFont="1" applyBorder="1" applyAlignment="1">
      <alignment horizontal="center" vertical="center"/>
    </xf>
    <xf numFmtId="0" fontId="11" fillId="8" borderId="18" xfId="1" applyFont="1" applyFill="1" applyBorder="1" applyAlignment="1">
      <alignment vertical="center" wrapText="1"/>
    </xf>
    <xf numFmtId="0" fontId="11" fillId="8" borderId="19" xfId="1" applyFont="1" applyFill="1" applyBorder="1" applyAlignment="1">
      <alignment vertical="center" wrapText="1"/>
    </xf>
    <xf numFmtId="0" fontId="11" fillId="8" borderId="20" xfId="1" applyFont="1" applyFill="1" applyBorder="1" applyAlignment="1">
      <alignment horizontal="center" vertical="center" wrapText="1"/>
    </xf>
    <xf numFmtId="0" fontId="12" fillId="8" borderId="21" xfId="1" applyFont="1" applyFill="1" applyBorder="1" applyAlignment="1">
      <alignment horizontal="center" vertical="center" wrapText="1"/>
    </xf>
    <xf numFmtId="0" fontId="12" fillId="8" borderId="19" xfId="1" applyFont="1" applyFill="1" applyBorder="1" applyAlignment="1">
      <alignment horizontal="center" vertical="center" wrapText="1"/>
    </xf>
    <xf numFmtId="0" fontId="14" fillId="8" borderId="19" xfId="1" applyFont="1" applyFill="1" applyBorder="1" applyAlignment="1">
      <alignment horizontal="center" vertical="center" wrapText="1"/>
    </xf>
    <xf numFmtId="0" fontId="21" fillId="8" borderId="19" xfId="1" applyFont="1" applyFill="1" applyBorder="1" applyAlignment="1">
      <alignment horizontal="center" vertical="center" wrapText="1"/>
    </xf>
    <xf numFmtId="0" fontId="29" fillId="8" borderId="19" xfId="1" applyFont="1" applyFill="1" applyBorder="1" applyAlignment="1">
      <alignment horizontal="center" vertical="center"/>
    </xf>
    <xf numFmtId="0" fontId="21" fillId="8" borderId="19" xfId="1" applyFont="1" applyFill="1" applyBorder="1" applyAlignment="1">
      <alignment horizontal="center" vertical="center"/>
    </xf>
    <xf numFmtId="0" fontId="12" fillId="8" borderId="19" xfId="1" applyFont="1" applyFill="1" applyBorder="1" applyAlignment="1">
      <alignment horizontal="center" vertical="center"/>
    </xf>
    <xf numFmtId="0" fontId="21" fillId="8" borderId="22" xfId="1" applyFont="1" applyFill="1" applyBorder="1" applyAlignment="1">
      <alignment horizontal="center" vertical="center"/>
    </xf>
    <xf numFmtId="3" fontId="15" fillId="8" borderId="34" xfId="1" applyNumberFormat="1" applyFont="1" applyFill="1" applyBorder="1" applyAlignment="1">
      <alignment horizontal="center" vertical="center"/>
    </xf>
    <xf numFmtId="0" fontId="11" fillId="8" borderId="23" xfId="1" applyFont="1" applyFill="1" applyBorder="1" applyAlignment="1">
      <alignment vertical="center" wrapText="1"/>
    </xf>
    <xf numFmtId="0" fontId="11" fillId="8" borderId="24" xfId="1" applyFont="1" applyFill="1" applyBorder="1" applyAlignment="1">
      <alignment vertical="center" wrapText="1"/>
    </xf>
    <xf numFmtId="0" fontId="11" fillId="8" borderId="25" xfId="1" applyFont="1" applyFill="1" applyBorder="1" applyAlignment="1">
      <alignment horizontal="center" vertical="center" wrapText="1"/>
    </xf>
    <xf numFmtId="0" fontId="21" fillId="8" borderId="21" xfId="1" applyFont="1" applyFill="1" applyBorder="1" applyAlignment="1">
      <alignment horizontal="center" vertical="center" wrapText="1"/>
    </xf>
    <xf numFmtId="0" fontId="29" fillId="8" borderId="21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wrapText="1"/>
    </xf>
    <xf numFmtId="0" fontId="1" fillId="0" borderId="0" xfId="1" applyAlignment="1">
      <alignment wrapText="1" shrinkToFit="1"/>
    </xf>
    <xf numFmtId="4" fontId="1" fillId="0" borderId="0" xfId="1" applyNumberFormat="1"/>
  </cellXfs>
  <cellStyles count="2">
    <cellStyle name="Обычный" xfId="0" builtinId="0"/>
    <cellStyle name="Обычный 2" xfId="1" xr:uid="{8DCC43C8-0F61-4ADD-83DE-39F6151127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9E86-3D9A-489D-B0D2-1D6D0411BDBA}">
  <sheetPr>
    <pageSetUpPr fitToPage="1"/>
  </sheetPr>
  <dimension ref="A1:BG83"/>
  <sheetViews>
    <sheetView tabSelected="1" zoomScale="60" zoomScaleNormal="6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Z40" sqref="Z40"/>
    </sheetView>
  </sheetViews>
  <sheetFormatPr defaultRowHeight="15" x14ac:dyDescent="0.25"/>
  <cols>
    <col min="1" max="1" width="28.42578125" style="4" customWidth="1"/>
    <col min="2" max="2" width="19.28515625" style="353" customWidth="1"/>
    <col min="3" max="3" width="8.7109375" style="4" customWidth="1"/>
    <col min="4" max="20" width="25.7109375" style="4" customWidth="1"/>
    <col min="21" max="21" width="18.5703125" style="89" customWidth="1"/>
    <col min="22" max="22" width="34.140625" style="4" customWidth="1"/>
    <col min="23" max="16384" width="9.140625" style="4"/>
  </cols>
  <sheetData>
    <row r="1" spans="1:59" ht="51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59" ht="38.25" customHeight="1" thickBot="1" x14ac:dyDescent="0.3">
      <c r="A2" s="5"/>
      <c r="B2" s="5"/>
      <c r="C2" s="5"/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7" t="s">
        <v>17</v>
      </c>
      <c r="U2" s="8" t="s">
        <v>18</v>
      </c>
      <c r="V2" s="9" t="s">
        <v>19</v>
      </c>
    </row>
    <row r="3" spans="1:59" customFormat="1" ht="48" customHeight="1" thickBot="1" x14ac:dyDescent="0.3">
      <c r="A3" s="10" t="s">
        <v>20</v>
      </c>
      <c r="B3" s="11"/>
      <c r="C3" s="12"/>
      <c r="D3" s="13" t="s">
        <v>21</v>
      </c>
      <c r="E3" s="14" t="s">
        <v>21</v>
      </c>
      <c r="F3" s="14" t="s">
        <v>22</v>
      </c>
      <c r="G3" s="14" t="s">
        <v>23</v>
      </c>
      <c r="H3" s="14" t="s">
        <v>24</v>
      </c>
      <c r="I3" s="14" t="s">
        <v>25</v>
      </c>
      <c r="J3" s="14" t="s">
        <v>25</v>
      </c>
      <c r="K3" s="14" t="s">
        <v>24</v>
      </c>
      <c r="L3" s="14" t="s">
        <v>25</v>
      </c>
      <c r="M3" s="15" t="s">
        <v>26</v>
      </c>
      <c r="N3" s="14" t="s">
        <v>25</v>
      </c>
      <c r="O3" s="14" t="s">
        <v>24</v>
      </c>
      <c r="P3" s="15" t="s">
        <v>27</v>
      </c>
      <c r="Q3" s="14" t="s">
        <v>25</v>
      </c>
      <c r="R3" s="15" t="s">
        <v>28</v>
      </c>
      <c r="S3" s="15" t="s">
        <v>26</v>
      </c>
      <c r="T3" s="16" t="s">
        <v>27</v>
      </c>
      <c r="U3" s="17"/>
      <c r="V3" s="18"/>
    </row>
    <row r="4" spans="1:59" customFormat="1" ht="45.75" customHeight="1" x14ac:dyDescent="0.25">
      <c r="A4" s="19" t="s">
        <v>29</v>
      </c>
      <c r="B4" s="20"/>
      <c r="C4" s="21"/>
      <c r="D4" s="22" t="s">
        <v>30</v>
      </c>
      <c r="E4" s="23" t="s">
        <v>30</v>
      </c>
      <c r="F4" s="24" t="s">
        <v>31</v>
      </c>
      <c r="G4" s="24" t="s">
        <v>31</v>
      </c>
      <c r="H4" s="24" t="s">
        <v>31</v>
      </c>
      <c r="I4" s="25" t="s">
        <v>30</v>
      </c>
      <c r="J4" s="25" t="s">
        <v>30</v>
      </c>
      <c r="K4" s="24" t="s">
        <v>31</v>
      </c>
      <c r="L4" s="23" t="s">
        <v>32</v>
      </c>
      <c r="M4" s="24" t="s">
        <v>33</v>
      </c>
      <c r="N4" s="24" t="s">
        <v>34</v>
      </c>
      <c r="O4" s="25" t="s">
        <v>35</v>
      </c>
      <c r="P4" s="23" t="s">
        <v>36</v>
      </c>
      <c r="Q4" s="24" t="s">
        <v>34</v>
      </c>
      <c r="R4" s="23" t="s">
        <v>37</v>
      </c>
      <c r="S4" s="23" t="s">
        <v>38</v>
      </c>
      <c r="T4" s="26" t="s">
        <v>38</v>
      </c>
      <c r="U4" s="17"/>
      <c r="V4" s="18"/>
    </row>
    <row r="5" spans="1:59" customFormat="1" ht="87" customHeight="1" x14ac:dyDescent="0.25">
      <c r="A5" s="27" t="s">
        <v>39</v>
      </c>
      <c r="B5" s="28"/>
      <c r="C5" s="29"/>
      <c r="D5" s="30" t="s">
        <v>40</v>
      </c>
      <c r="E5" s="31" t="s">
        <v>41</v>
      </c>
      <c r="F5" s="31" t="s">
        <v>42</v>
      </c>
      <c r="G5" s="31" t="s">
        <v>43</v>
      </c>
      <c r="H5" s="31" t="s">
        <v>44</v>
      </c>
      <c r="I5" s="32" t="s">
        <v>41</v>
      </c>
      <c r="J5" s="32" t="s">
        <v>41</v>
      </c>
      <c r="K5" s="31" t="s">
        <v>43</v>
      </c>
      <c r="L5" s="31" t="s">
        <v>45</v>
      </c>
      <c r="M5" s="31" t="s">
        <v>46</v>
      </c>
      <c r="N5" s="33" t="s">
        <v>47</v>
      </c>
      <c r="O5" s="32" t="s">
        <v>48</v>
      </c>
      <c r="P5" s="31" t="s">
        <v>49</v>
      </c>
      <c r="Q5" s="33" t="s">
        <v>47</v>
      </c>
      <c r="R5" s="34" t="s">
        <v>50</v>
      </c>
      <c r="S5" s="33" t="s">
        <v>51</v>
      </c>
      <c r="T5" s="35" t="s">
        <v>52</v>
      </c>
      <c r="U5" s="17"/>
      <c r="V5" s="18"/>
    </row>
    <row r="6" spans="1:59" customFormat="1" ht="93" customHeight="1" x14ac:dyDescent="0.25">
      <c r="A6" s="27" t="s">
        <v>53</v>
      </c>
      <c r="B6" s="28"/>
      <c r="C6" s="29"/>
      <c r="D6" s="36" t="s">
        <v>54</v>
      </c>
      <c r="E6" s="32" t="s">
        <v>54</v>
      </c>
      <c r="F6" s="32" t="s">
        <v>55</v>
      </c>
      <c r="G6" s="32" t="s">
        <v>55</v>
      </c>
      <c r="H6" s="32" t="s">
        <v>55</v>
      </c>
      <c r="I6" s="32" t="s">
        <v>54</v>
      </c>
      <c r="J6" s="32" t="s">
        <v>54</v>
      </c>
      <c r="K6" s="32" t="s">
        <v>55</v>
      </c>
      <c r="L6" s="32" t="s">
        <v>56</v>
      </c>
      <c r="M6" s="32" t="s">
        <v>57</v>
      </c>
      <c r="N6" s="32" t="s">
        <v>58</v>
      </c>
      <c r="O6" s="32" t="s">
        <v>59</v>
      </c>
      <c r="P6" s="32" t="s">
        <v>60</v>
      </c>
      <c r="Q6" s="32" t="s">
        <v>58</v>
      </c>
      <c r="R6" s="32" t="s">
        <v>61</v>
      </c>
      <c r="S6" s="32" t="s">
        <v>62</v>
      </c>
      <c r="T6" s="37" t="s">
        <v>62</v>
      </c>
      <c r="U6" s="17"/>
      <c r="V6" s="18"/>
    </row>
    <row r="7" spans="1:59" customFormat="1" ht="78" customHeight="1" x14ac:dyDescent="0.25">
      <c r="A7" s="27" t="s">
        <v>63</v>
      </c>
      <c r="B7" s="28"/>
      <c r="C7" s="29"/>
      <c r="D7" s="36" t="s">
        <v>64</v>
      </c>
      <c r="E7" s="32" t="s">
        <v>64</v>
      </c>
      <c r="F7" s="32" t="s">
        <v>65</v>
      </c>
      <c r="G7" s="32" t="s">
        <v>65</v>
      </c>
      <c r="H7" s="32" t="s">
        <v>65</v>
      </c>
      <c r="I7" s="32" t="s">
        <v>64</v>
      </c>
      <c r="J7" s="32" t="s">
        <v>64</v>
      </c>
      <c r="K7" s="32" t="s">
        <v>65</v>
      </c>
      <c r="L7" s="32" t="s">
        <v>66</v>
      </c>
      <c r="M7" s="32" t="s">
        <v>57</v>
      </c>
      <c r="N7" s="32" t="s">
        <v>67</v>
      </c>
      <c r="O7" s="32" t="s">
        <v>68</v>
      </c>
      <c r="P7" s="32" t="s">
        <v>69</v>
      </c>
      <c r="Q7" s="32" t="s">
        <v>67</v>
      </c>
      <c r="R7" s="32" t="s">
        <v>61</v>
      </c>
      <c r="S7" s="32" t="s">
        <v>62</v>
      </c>
      <c r="T7" s="37" t="s">
        <v>62</v>
      </c>
      <c r="U7" s="17"/>
      <c r="V7" s="18"/>
    </row>
    <row r="8" spans="1:59" customFormat="1" ht="88.5" customHeight="1" thickBot="1" x14ac:dyDescent="0.3">
      <c r="A8" s="38" t="s">
        <v>70</v>
      </c>
      <c r="B8" s="39"/>
      <c r="C8" s="40"/>
      <c r="D8" s="41" t="s">
        <v>71</v>
      </c>
      <c r="E8" s="42" t="s">
        <v>71</v>
      </c>
      <c r="F8" s="42" t="s">
        <v>72</v>
      </c>
      <c r="G8" s="42" t="s">
        <v>72</v>
      </c>
      <c r="H8" s="42" t="s">
        <v>72</v>
      </c>
      <c r="I8" s="42" t="s">
        <v>71</v>
      </c>
      <c r="J8" s="42" t="s">
        <v>71</v>
      </c>
      <c r="K8" s="42" t="s">
        <v>72</v>
      </c>
      <c r="L8" s="42" t="s">
        <v>73</v>
      </c>
      <c r="M8" s="42" t="s">
        <v>57</v>
      </c>
      <c r="N8" s="42" t="s">
        <v>74</v>
      </c>
      <c r="O8" s="43" t="s">
        <v>75</v>
      </c>
      <c r="P8" s="42" t="s">
        <v>76</v>
      </c>
      <c r="Q8" s="42" t="s">
        <v>74</v>
      </c>
      <c r="R8" s="42" t="s">
        <v>61</v>
      </c>
      <c r="S8" s="42" t="s">
        <v>62</v>
      </c>
      <c r="T8" s="44" t="s">
        <v>62</v>
      </c>
      <c r="U8" s="17"/>
      <c r="V8" s="18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customFormat="1" ht="43.5" customHeight="1" x14ac:dyDescent="0.25">
      <c r="A9" s="45" t="s">
        <v>77</v>
      </c>
      <c r="B9" s="46" t="s">
        <v>78</v>
      </c>
      <c r="C9" s="47"/>
      <c r="D9" s="48" t="s">
        <v>79</v>
      </c>
      <c r="E9" s="49" t="s">
        <v>79</v>
      </c>
      <c r="F9" s="50" t="s">
        <v>79</v>
      </c>
      <c r="G9" s="50" t="s">
        <v>79</v>
      </c>
      <c r="H9" s="49" t="s">
        <v>79</v>
      </c>
      <c r="I9" s="49" t="s">
        <v>79</v>
      </c>
      <c r="J9" s="49" t="s">
        <v>79</v>
      </c>
      <c r="K9" s="49" t="s">
        <v>79</v>
      </c>
      <c r="L9" s="49" t="s">
        <v>79</v>
      </c>
      <c r="M9" s="49" t="s">
        <v>79</v>
      </c>
      <c r="N9" s="49" t="s">
        <v>79</v>
      </c>
      <c r="O9" s="49" t="s">
        <v>79</v>
      </c>
      <c r="P9" s="49" t="s">
        <v>79</v>
      </c>
      <c r="Q9" s="49" t="s">
        <v>79</v>
      </c>
      <c r="R9" s="49" t="s">
        <v>79</v>
      </c>
      <c r="S9" s="49" t="s">
        <v>79</v>
      </c>
      <c r="T9" s="49" t="s">
        <v>79</v>
      </c>
      <c r="U9" s="17"/>
      <c r="V9" s="18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customFormat="1" ht="43.5" customHeight="1" x14ac:dyDescent="0.25">
      <c r="A10" s="51"/>
      <c r="B10" s="52" t="s">
        <v>80</v>
      </c>
      <c r="C10" s="53"/>
      <c r="D10" s="54" t="s">
        <v>79</v>
      </c>
      <c r="E10" s="50" t="s">
        <v>79</v>
      </c>
      <c r="F10" s="50" t="s">
        <v>79</v>
      </c>
      <c r="G10" s="50" t="s">
        <v>79</v>
      </c>
      <c r="H10" s="50" t="s">
        <v>79</v>
      </c>
      <c r="I10" s="50" t="s">
        <v>79</v>
      </c>
      <c r="J10" s="50" t="s">
        <v>79</v>
      </c>
      <c r="K10" s="50" t="s">
        <v>79</v>
      </c>
      <c r="L10" s="50" t="s">
        <v>79</v>
      </c>
      <c r="M10" s="50" t="s">
        <v>79</v>
      </c>
      <c r="N10" s="50" t="s">
        <v>79</v>
      </c>
      <c r="O10" s="50" t="s">
        <v>79</v>
      </c>
      <c r="P10" s="50" t="s">
        <v>79</v>
      </c>
      <c r="Q10" s="50" t="s">
        <v>79</v>
      </c>
      <c r="R10" s="50" t="s">
        <v>79</v>
      </c>
      <c r="S10" s="50" t="s">
        <v>79</v>
      </c>
      <c r="T10" s="50" t="s">
        <v>79</v>
      </c>
      <c r="U10" s="17"/>
      <c r="V10" s="18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</row>
    <row r="11" spans="1:59" customFormat="1" ht="42" customHeight="1" x14ac:dyDescent="0.25">
      <c r="A11" s="55" t="s">
        <v>81</v>
      </c>
      <c r="B11" s="56"/>
      <c r="C11" s="57"/>
      <c r="D11" s="54" t="s">
        <v>79</v>
      </c>
      <c r="E11" s="50" t="s">
        <v>79</v>
      </c>
      <c r="F11" s="50" t="s">
        <v>79</v>
      </c>
      <c r="G11" s="50" t="s">
        <v>79</v>
      </c>
      <c r="H11" s="50" t="s">
        <v>79</v>
      </c>
      <c r="I11" s="50" t="s">
        <v>79</v>
      </c>
      <c r="J11" s="50" t="s">
        <v>79</v>
      </c>
      <c r="K11" s="50" t="s">
        <v>79</v>
      </c>
      <c r="L11" s="50" t="s">
        <v>79</v>
      </c>
      <c r="M11" s="50" t="s">
        <v>79</v>
      </c>
      <c r="N11" s="50" t="s">
        <v>79</v>
      </c>
      <c r="O11" s="50" t="s">
        <v>79</v>
      </c>
      <c r="P11" s="50" t="s">
        <v>79</v>
      </c>
      <c r="Q11" s="50" t="s">
        <v>79</v>
      </c>
      <c r="R11" s="50" t="s">
        <v>79</v>
      </c>
      <c r="S11" s="50" t="s">
        <v>79</v>
      </c>
      <c r="T11" s="50" t="s">
        <v>79</v>
      </c>
      <c r="U11" s="17"/>
      <c r="V11" s="18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customFormat="1" ht="48" customHeight="1" thickBot="1" x14ac:dyDescent="0.3">
      <c r="A12" s="58" t="s">
        <v>82</v>
      </c>
      <c r="B12" s="59"/>
      <c r="C12" s="60"/>
      <c r="D12" s="61" t="s">
        <v>79</v>
      </c>
      <c r="E12" s="62" t="s">
        <v>79</v>
      </c>
      <c r="F12" s="62" t="s">
        <v>79</v>
      </c>
      <c r="G12" s="62" t="s">
        <v>79</v>
      </c>
      <c r="H12" s="62" t="s">
        <v>79</v>
      </c>
      <c r="I12" s="62" t="s">
        <v>79</v>
      </c>
      <c r="J12" s="62" t="s">
        <v>79</v>
      </c>
      <c r="K12" s="62" t="s">
        <v>79</v>
      </c>
      <c r="L12" s="62" t="s">
        <v>79</v>
      </c>
      <c r="M12" s="62" t="s">
        <v>79</v>
      </c>
      <c r="N12" s="62" t="s">
        <v>79</v>
      </c>
      <c r="O12" s="62" t="s">
        <v>79</v>
      </c>
      <c r="P12" s="62" t="s">
        <v>79</v>
      </c>
      <c r="Q12" s="62" t="s">
        <v>79</v>
      </c>
      <c r="R12" s="62" t="s">
        <v>79</v>
      </c>
      <c r="S12" s="62" t="s">
        <v>79</v>
      </c>
      <c r="T12" s="62" t="s">
        <v>79</v>
      </c>
      <c r="U12" s="17"/>
      <c r="V12" s="18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ht="57.75" customHeight="1" thickBot="1" x14ac:dyDescent="0.3">
      <c r="A13" s="63"/>
      <c r="B13" s="64"/>
      <c r="C13" s="65" t="s">
        <v>83</v>
      </c>
      <c r="D13" s="66" t="s">
        <v>84</v>
      </c>
      <c r="E13" s="67" t="s">
        <v>85</v>
      </c>
      <c r="F13" s="68" t="s">
        <v>86</v>
      </c>
      <c r="G13" s="68" t="s">
        <v>87</v>
      </c>
      <c r="H13" s="68" t="s">
        <v>88</v>
      </c>
      <c r="I13" s="68" t="s">
        <v>89</v>
      </c>
      <c r="J13" s="68" t="s">
        <v>90</v>
      </c>
      <c r="K13" s="68" t="s">
        <v>91</v>
      </c>
      <c r="L13" s="69" t="s">
        <v>92</v>
      </c>
      <c r="M13" s="68" t="s">
        <v>93</v>
      </c>
      <c r="N13" s="68" t="s">
        <v>94</v>
      </c>
      <c r="O13" s="68" t="s">
        <v>95</v>
      </c>
      <c r="P13" s="68" t="s">
        <v>96</v>
      </c>
      <c r="Q13" s="68" t="s">
        <v>97</v>
      </c>
      <c r="R13" s="68" t="s">
        <v>98</v>
      </c>
      <c r="S13" s="68" t="s">
        <v>99</v>
      </c>
      <c r="T13" s="70" t="s">
        <v>100</v>
      </c>
      <c r="U13" s="17"/>
      <c r="V13" s="71"/>
    </row>
    <row r="14" spans="1:59" ht="39" customHeight="1" x14ac:dyDescent="0.25">
      <c r="A14" s="72" t="s">
        <v>101</v>
      </c>
      <c r="B14" s="73"/>
      <c r="C14" s="74"/>
      <c r="D14" s="75" t="s">
        <v>102</v>
      </c>
      <c r="E14" s="76" t="s">
        <v>102</v>
      </c>
      <c r="F14" s="76" t="s">
        <v>103</v>
      </c>
      <c r="G14" s="76" t="s">
        <v>104</v>
      </c>
      <c r="H14" s="76" t="s">
        <v>105</v>
      </c>
      <c r="I14" s="76" t="s">
        <v>106</v>
      </c>
      <c r="J14" s="76" t="s">
        <v>107</v>
      </c>
      <c r="K14" s="76" t="s">
        <v>108</v>
      </c>
      <c r="L14" s="76" t="s">
        <v>109</v>
      </c>
      <c r="M14" s="76" t="s">
        <v>110</v>
      </c>
      <c r="N14" s="76" t="s">
        <v>111</v>
      </c>
      <c r="O14" s="76" t="s">
        <v>112</v>
      </c>
      <c r="P14" s="76" t="s">
        <v>113</v>
      </c>
      <c r="Q14" s="76" t="s">
        <v>114</v>
      </c>
      <c r="R14" s="76" t="s">
        <v>113</v>
      </c>
      <c r="S14" s="76" t="s">
        <v>115</v>
      </c>
      <c r="T14" s="77" t="s">
        <v>116</v>
      </c>
      <c r="U14" s="78"/>
      <c r="V14" s="79"/>
    </row>
    <row r="15" spans="1:59" ht="39" customHeight="1" x14ac:dyDescent="0.25">
      <c r="A15" s="72" t="s">
        <v>117</v>
      </c>
      <c r="B15" s="73"/>
      <c r="C15" s="74"/>
      <c r="D15" s="80">
        <v>5</v>
      </c>
      <c r="E15" s="81">
        <v>5</v>
      </c>
      <c r="F15" s="81">
        <v>5</v>
      </c>
      <c r="G15" s="81">
        <v>5</v>
      </c>
      <c r="H15" s="81">
        <v>5</v>
      </c>
      <c r="I15" s="81">
        <v>6</v>
      </c>
      <c r="J15" s="81">
        <v>6</v>
      </c>
      <c r="K15" s="81">
        <v>5</v>
      </c>
      <c r="L15" s="81">
        <v>5</v>
      </c>
      <c r="M15" s="81">
        <v>5</v>
      </c>
      <c r="N15" s="81">
        <v>2</v>
      </c>
      <c r="O15" s="81">
        <v>5</v>
      </c>
      <c r="P15" s="81">
        <v>4</v>
      </c>
      <c r="Q15" s="81">
        <v>2</v>
      </c>
      <c r="R15" s="81">
        <v>4</v>
      </c>
      <c r="S15" s="81">
        <v>4</v>
      </c>
      <c r="T15" s="82">
        <v>4</v>
      </c>
      <c r="U15" s="83">
        <f>SUM(D15:T15)</f>
        <v>77</v>
      </c>
      <c r="V15" s="84"/>
    </row>
    <row r="16" spans="1:59" s="89" customFormat="1" ht="30" customHeight="1" x14ac:dyDescent="0.25">
      <c r="A16" s="72" t="s">
        <v>118</v>
      </c>
      <c r="B16" s="73" t="s">
        <v>119</v>
      </c>
      <c r="C16" s="74" t="s">
        <v>120</v>
      </c>
      <c r="D16" s="80">
        <v>107</v>
      </c>
      <c r="E16" s="81">
        <v>107</v>
      </c>
      <c r="F16" s="81">
        <v>110</v>
      </c>
      <c r="G16" s="81">
        <v>104</v>
      </c>
      <c r="H16" s="81">
        <f>SUM(H18:H23)</f>
        <v>151</v>
      </c>
      <c r="I16" s="85">
        <v>155</v>
      </c>
      <c r="J16" s="85">
        <v>150</v>
      </c>
      <c r="K16" s="81">
        <v>177</v>
      </c>
      <c r="L16" s="81">
        <v>162</v>
      </c>
      <c r="M16" s="81">
        <v>152</v>
      </c>
      <c r="N16" s="81">
        <v>61</v>
      </c>
      <c r="O16" s="85">
        <v>176</v>
      </c>
      <c r="P16" s="81">
        <v>156</v>
      </c>
      <c r="Q16" s="86">
        <v>85</v>
      </c>
      <c r="R16" s="86">
        <v>140</v>
      </c>
      <c r="S16" s="86">
        <v>139</v>
      </c>
      <c r="T16" s="87">
        <v>132</v>
      </c>
      <c r="U16" s="83">
        <f t="shared" ref="U16:U25" si="0">SUM(D16:T16)</f>
        <v>2264</v>
      </c>
      <c r="V16" s="88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</row>
    <row r="17" spans="1:59" s="89" customFormat="1" ht="30" customHeight="1" x14ac:dyDescent="0.25">
      <c r="A17" s="90" t="s">
        <v>121</v>
      </c>
      <c r="B17" s="91"/>
      <c r="C17" s="74" t="s">
        <v>120</v>
      </c>
      <c r="D17" s="80"/>
      <c r="E17" s="81"/>
      <c r="F17" s="81"/>
      <c r="G17" s="81"/>
      <c r="H17" s="81"/>
      <c r="I17" s="85">
        <v>59</v>
      </c>
      <c r="J17" s="85">
        <v>55</v>
      </c>
      <c r="K17" s="81"/>
      <c r="L17" s="81"/>
      <c r="M17" s="81"/>
      <c r="N17" s="81"/>
      <c r="O17" s="85"/>
      <c r="P17" s="81"/>
      <c r="Q17" s="92"/>
      <c r="R17" s="92"/>
      <c r="S17" s="92"/>
      <c r="T17" s="93"/>
      <c r="U17" s="83">
        <f t="shared" si="0"/>
        <v>114</v>
      </c>
      <c r="V17" s="88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</row>
    <row r="18" spans="1:59" s="89" customFormat="1" ht="30" customHeight="1" x14ac:dyDescent="0.25">
      <c r="A18" s="90" t="s">
        <v>122</v>
      </c>
      <c r="B18" s="91"/>
      <c r="C18" s="74" t="s">
        <v>120</v>
      </c>
      <c r="D18" s="80">
        <v>28</v>
      </c>
      <c r="E18" s="81">
        <v>28</v>
      </c>
      <c r="F18" s="81">
        <v>28</v>
      </c>
      <c r="G18" s="81">
        <v>28</v>
      </c>
      <c r="H18" s="81">
        <v>57</v>
      </c>
      <c r="I18" s="85">
        <v>60</v>
      </c>
      <c r="J18" s="85">
        <v>59</v>
      </c>
      <c r="K18" s="81">
        <v>79</v>
      </c>
      <c r="L18" s="81">
        <v>66</v>
      </c>
      <c r="M18" s="81">
        <v>63</v>
      </c>
      <c r="N18" s="81">
        <v>22</v>
      </c>
      <c r="O18" s="85">
        <v>69</v>
      </c>
      <c r="P18" s="81">
        <v>62</v>
      </c>
      <c r="Q18" s="92">
        <v>32</v>
      </c>
      <c r="R18" s="92">
        <v>55</v>
      </c>
      <c r="S18" s="92">
        <v>56</v>
      </c>
      <c r="T18" s="93">
        <v>49</v>
      </c>
      <c r="U18" s="83">
        <f t="shared" si="0"/>
        <v>841</v>
      </c>
      <c r="V18" s="88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</row>
    <row r="19" spans="1:59" s="89" customFormat="1" ht="30" customHeight="1" x14ac:dyDescent="0.25">
      <c r="A19" s="90" t="s">
        <v>123</v>
      </c>
      <c r="B19" s="91"/>
      <c r="C19" s="74" t="s">
        <v>120</v>
      </c>
      <c r="D19" s="80">
        <v>75</v>
      </c>
      <c r="E19" s="81">
        <v>75</v>
      </c>
      <c r="F19" s="81">
        <v>47</v>
      </c>
      <c r="G19" s="81">
        <v>47</v>
      </c>
      <c r="H19" s="81">
        <v>67</v>
      </c>
      <c r="I19" s="85">
        <v>15</v>
      </c>
      <c r="J19" s="85">
        <v>15</v>
      </c>
      <c r="K19" s="81">
        <v>67</v>
      </c>
      <c r="L19" s="81">
        <v>74</v>
      </c>
      <c r="M19" s="81">
        <v>70</v>
      </c>
      <c r="N19" s="81">
        <v>30</v>
      </c>
      <c r="O19" s="85">
        <v>82</v>
      </c>
      <c r="P19" s="81">
        <v>72</v>
      </c>
      <c r="Q19" s="92">
        <v>42</v>
      </c>
      <c r="R19" s="92">
        <v>77</v>
      </c>
      <c r="S19" s="92">
        <v>61</v>
      </c>
      <c r="T19" s="93">
        <v>58</v>
      </c>
      <c r="U19" s="83">
        <f t="shared" si="0"/>
        <v>974</v>
      </c>
      <c r="V19" s="88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</row>
    <row r="20" spans="1:59" s="89" customFormat="1" ht="30" customHeight="1" x14ac:dyDescent="0.25">
      <c r="A20" s="90" t="s">
        <v>124</v>
      </c>
      <c r="B20" s="91"/>
      <c r="C20" s="74" t="s">
        <v>120</v>
      </c>
      <c r="D20" s="80"/>
      <c r="E20" s="81"/>
      <c r="F20" s="81"/>
      <c r="G20" s="81"/>
      <c r="H20" s="81"/>
      <c r="I20" s="85">
        <v>0</v>
      </c>
      <c r="J20" s="85">
        <v>0</v>
      </c>
      <c r="K20" s="81"/>
      <c r="L20" s="81"/>
      <c r="M20" s="81"/>
      <c r="N20" s="81"/>
      <c r="O20" s="85"/>
      <c r="P20" s="81"/>
      <c r="Q20" s="92"/>
      <c r="R20" s="92"/>
      <c r="S20" s="92"/>
      <c r="T20" s="93"/>
      <c r="U20" s="83">
        <f t="shared" si="0"/>
        <v>0</v>
      </c>
      <c r="V20" s="88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</row>
    <row r="21" spans="1:59" s="89" customFormat="1" ht="30" customHeight="1" x14ac:dyDescent="0.25">
      <c r="A21" s="90" t="s">
        <v>125</v>
      </c>
      <c r="B21" s="91"/>
      <c r="C21" s="74" t="s">
        <v>120</v>
      </c>
      <c r="D21" s="80"/>
      <c r="E21" s="81"/>
      <c r="F21" s="81"/>
      <c r="G21" s="81"/>
      <c r="H21" s="81"/>
      <c r="I21" s="85">
        <v>13</v>
      </c>
      <c r="J21" s="85">
        <v>14</v>
      </c>
      <c r="K21" s="81"/>
      <c r="L21" s="81"/>
      <c r="M21" s="81"/>
      <c r="N21" s="81"/>
      <c r="O21" s="85"/>
      <c r="P21" s="81"/>
      <c r="Q21" s="92"/>
      <c r="R21" s="92"/>
      <c r="S21" s="92"/>
      <c r="T21" s="93"/>
      <c r="U21" s="83">
        <f t="shared" si="0"/>
        <v>27</v>
      </c>
      <c r="V21" s="88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</row>
    <row r="22" spans="1:59" s="89" customFormat="1" ht="30" customHeight="1" x14ac:dyDescent="0.25">
      <c r="A22" s="90" t="s">
        <v>126</v>
      </c>
      <c r="B22" s="91"/>
      <c r="C22" s="74" t="s">
        <v>120</v>
      </c>
      <c r="D22" s="80"/>
      <c r="E22" s="81"/>
      <c r="F22" s="81">
        <v>29</v>
      </c>
      <c r="G22" s="81">
        <v>23</v>
      </c>
      <c r="H22" s="81">
        <v>20</v>
      </c>
      <c r="I22" s="85">
        <v>8</v>
      </c>
      <c r="J22" s="85">
        <v>7</v>
      </c>
      <c r="K22" s="81">
        <v>22</v>
      </c>
      <c r="L22" s="81">
        <v>16</v>
      </c>
      <c r="M22" s="81">
        <v>13</v>
      </c>
      <c r="N22" s="81">
        <v>6</v>
      </c>
      <c r="O22" s="85">
        <v>16</v>
      </c>
      <c r="P22" s="81">
        <v>15</v>
      </c>
      <c r="Q22" s="92">
        <v>8</v>
      </c>
      <c r="R22" s="92"/>
      <c r="S22" s="92">
        <v>15</v>
      </c>
      <c r="T22" s="93">
        <v>19</v>
      </c>
      <c r="U22" s="83">
        <f t="shared" si="0"/>
        <v>217</v>
      </c>
      <c r="V22" s="88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</row>
    <row r="23" spans="1:59" s="89" customFormat="1" ht="30" customHeight="1" x14ac:dyDescent="0.25">
      <c r="A23" s="90" t="s">
        <v>127</v>
      </c>
      <c r="B23" s="91"/>
      <c r="C23" s="74" t="s">
        <v>120</v>
      </c>
      <c r="D23" s="80">
        <v>4</v>
      </c>
      <c r="E23" s="81">
        <v>4</v>
      </c>
      <c r="F23" s="81">
        <v>6</v>
      </c>
      <c r="G23" s="81">
        <v>6</v>
      </c>
      <c r="H23" s="81">
        <v>7</v>
      </c>
      <c r="I23" s="85">
        <v>0</v>
      </c>
      <c r="J23" s="85">
        <v>0</v>
      </c>
      <c r="K23" s="81">
        <v>9</v>
      </c>
      <c r="L23" s="81">
        <v>6</v>
      </c>
      <c r="M23" s="81">
        <v>6</v>
      </c>
      <c r="N23" s="81">
        <v>3</v>
      </c>
      <c r="O23" s="85">
        <v>9</v>
      </c>
      <c r="P23" s="81">
        <v>7</v>
      </c>
      <c r="Q23" s="92">
        <v>3</v>
      </c>
      <c r="R23" s="92">
        <v>8</v>
      </c>
      <c r="S23" s="92">
        <v>7</v>
      </c>
      <c r="T23" s="93">
        <v>6</v>
      </c>
      <c r="U23" s="83">
        <f t="shared" si="0"/>
        <v>91</v>
      </c>
      <c r="V23" s="88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</row>
    <row r="24" spans="1:59" s="89" customFormat="1" ht="30" customHeight="1" x14ac:dyDescent="0.25">
      <c r="A24" s="94" t="s">
        <v>128</v>
      </c>
      <c r="B24" s="95"/>
      <c r="C24" s="96" t="s">
        <v>129</v>
      </c>
      <c r="D24" s="97">
        <f>D29/45</f>
        <v>174.98866666666666</v>
      </c>
      <c r="E24" s="98">
        <f t="shared" ref="E24:T24" si="1">E29/45</f>
        <v>174.98866666666666</v>
      </c>
      <c r="F24" s="98">
        <f t="shared" si="1"/>
        <v>187.42400000000001</v>
      </c>
      <c r="G24" s="98">
        <f t="shared" si="1"/>
        <v>168.19666666666669</v>
      </c>
      <c r="H24" s="98">
        <f t="shared" si="1"/>
        <v>224.19755555555554</v>
      </c>
      <c r="I24" s="98">
        <f t="shared" si="1"/>
        <v>248.48666666666665</v>
      </c>
      <c r="J24" s="98">
        <f t="shared" si="1"/>
        <v>238.66666666666666</v>
      </c>
      <c r="K24" s="98">
        <f t="shared" si="1"/>
        <v>260.13844444444442</v>
      </c>
      <c r="L24" s="98">
        <f t="shared" si="1"/>
        <v>216.39111111111112</v>
      </c>
      <c r="M24" s="98">
        <f t="shared" si="1"/>
        <v>207.69666666666669</v>
      </c>
      <c r="N24" s="98">
        <f t="shared" si="1"/>
        <v>86.64</v>
      </c>
      <c r="O24" s="98">
        <f t="shared" si="1"/>
        <v>246.61133333333333</v>
      </c>
      <c r="P24" s="98">
        <f t="shared" si="1"/>
        <v>219.23333333333332</v>
      </c>
      <c r="Q24" s="98">
        <f t="shared" si="1"/>
        <v>116.38733333333334</v>
      </c>
      <c r="R24" s="98">
        <f t="shared" si="1"/>
        <v>199.41711111111113</v>
      </c>
      <c r="S24" s="98">
        <f t="shared" si="1"/>
        <v>191.18933333333334</v>
      </c>
      <c r="T24" s="98">
        <f t="shared" si="1"/>
        <v>186.91511111111112</v>
      </c>
      <c r="U24" s="83">
        <f t="shared" si="0"/>
        <v>3347.5686666666661</v>
      </c>
      <c r="V24" s="88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</row>
    <row r="25" spans="1:59" s="89" customFormat="1" ht="30" customHeight="1" x14ac:dyDescent="0.25">
      <c r="A25" s="94" t="s">
        <v>130</v>
      </c>
      <c r="B25" s="95"/>
      <c r="C25" s="96" t="s">
        <v>129</v>
      </c>
      <c r="D25" s="99">
        <f>D16*3</f>
        <v>321</v>
      </c>
      <c r="E25" s="100">
        <f t="shared" ref="E25:T25" si="2">E16*3</f>
        <v>321</v>
      </c>
      <c r="F25" s="100">
        <f t="shared" si="2"/>
        <v>330</v>
      </c>
      <c r="G25" s="100">
        <f t="shared" si="2"/>
        <v>312</v>
      </c>
      <c r="H25" s="100">
        <f t="shared" si="2"/>
        <v>453</v>
      </c>
      <c r="I25" s="100">
        <f t="shared" si="2"/>
        <v>465</v>
      </c>
      <c r="J25" s="100">
        <f t="shared" si="2"/>
        <v>450</v>
      </c>
      <c r="K25" s="100">
        <f t="shared" si="2"/>
        <v>531</v>
      </c>
      <c r="L25" s="100">
        <f t="shared" si="2"/>
        <v>486</v>
      </c>
      <c r="M25" s="100">
        <f t="shared" si="2"/>
        <v>456</v>
      </c>
      <c r="N25" s="100">
        <f t="shared" si="2"/>
        <v>183</v>
      </c>
      <c r="O25" s="100">
        <f t="shared" si="2"/>
        <v>528</v>
      </c>
      <c r="P25" s="100">
        <f t="shared" si="2"/>
        <v>468</v>
      </c>
      <c r="Q25" s="100">
        <f t="shared" si="2"/>
        <v>255</v>
      </c>
      <c r="R25" s="100">
        <f t="shared" si="2"/>
        <v>420</v>
      </c>
      <c r="S25" s="100">
        <f t="shared" si="2"/>
        <v>417</v>
      </c>
      <c r="T25" s="100">
        <f t="shared" si="2"/>
        <v>396</v>
      </c>
      <c r="U25" s="83">
        <f t="shared" si="0"/>
        <v>6792</v>
      </c>
      <c r="V25" s="88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</row>
    <row r="26" spans="1:59" s="89" customFormat="1" ht="30" customHeight="1" x14ac:dyDescent="0.25">
      <c r="A26" s="101" t="s">
        <v>131</v>
      </c>
      <c r="B26" s="102"/>
      <c r="C26" s="74" t="s">
        <v>132</v>
      </c>
      <c r="D26" s="103">
        <v>66386</v>
      </c>
      <c r="E26" s="104">
        <v>66386</v>
      </c>
      <c r="F26" s="104">
        <v>71309.19</v>
      </c>
      <c r="G26" s="104">
        <v>65087.05</v>
      </c>
      <c r="H26" s="104">
        <v>48094.17</v>
      </c>
      <c r="I26" s="105">
        <v>83624.740000000005</v>
      </c>
      <c r="J26" s="105">
        <v>85685.19</v>
      </c>
      <c r="K26" s="104">
        <v>55116.92</v>
      </c>
      <c r="L26" s="105">
        <v>67300</v>
      </c>
      <c r="M26" s="104">
        <v>49847.73</v>
      </c>
      <c r="N26" s="104">
        <v>21585</v>
      </c>
      <c r="O26" s="105">
        <v>55941.9</v>
      </c>
      <c r="P26" s="104">
        <v>50414</v>
      </c>
      <c r="Q26" s="106">
        <v>25511.71</v>
      </c>
      <c r="R26" s="106">
        <v>44523.199999999997</v>
      </c>
      <c r="S26" s="106">
        <v>42299.67</v>
      </c>
      <c r="T26" s="107">
        <v>40995</v>
      </c>
      <c r="U26" s="108">
        <f>SUM(D26:T26)</f>
        <v>940107.47</v>
      </c>
      <c r="V26" s="88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</row>
    <row r="27" spans="1:59" s="89" customFormat="1" ht="30" customHeight="1" x14ac:dyDescent="0.25">
      <c r="A27" s="72" t="s">
        <v>133</v>
      </c>
      <c r="B27" s="109"/>
      <c r="C27" s="74" t="s">
        <v>134</v>
      </c>
      <c r="D27" s="103">
        <v>5015</v>
      </c>
      <c r="E27" s="104">
        <v>5015</v>
      </c>
      <c r="F27" s="104">
        <v>5436.37</v>
      </c>
      <c r="G27" s="104">
        <v>4694.2299999999996</v>
      </c>
      <c r="H27" s="104">
        <v>2095.2199999999998</v>
      </c>
      <c r="I27" s="105">
        <v>8693</v>
      </c>
      <c r="J27" s="105">
        <v>7502</v>
      </c>
      <c r="K27" s="104">
        <v>2095.2199999999998</v>
      </c>
      <c r="L27" s="105">
        <v>2808</v>
      </c>
      <c r="M27" s="104">
        <v>1975.76</v>
      </c>
      <c r="N27" s="104">
        <v>931.25</v>
      </c>
      <c r="O27" s="105">
        <v>2275.62</v>
      </c>
      <c r="P27" s="104">
        <v>1940.7</v>
      </c>
      <c r="Q27" s="106">
        <v>948.55</v>
      </c>
      <c r="R27" s="110">
        <v>1742</v>
      </c>
      <c r="S27" s="110">
        <v>1756.21</v>
      </c>
      <c r="T27" s="107">
        <v>1672.56</v>
      </c>
      <c r="U27" s="108">
        <f t="shared" ref="U27:U31" si="3">SUM(D27:T27)</f>
        <v>56596.69</v>
      </c>
      <c r="V27" s="88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</row>
    <row r="28" spans="1:59" s="89" customFormat="1" ht="30" customHeight="1" x14ac:dyDescent="0.25">
      <c r="A28" s="72" t="s">
        <v>135</v>
      </c>
      <c r="B28" s="73"/>
      <c r="C28" s="74" t="s">
        <v>134</v>
      </c>
      <c r="D28" s="103">
        <v>10558.44</v>
      </c>
      <c r="E28" s="104">
        <v>10558.44</v>
      </c>
      <c r="F28" s="104">
        <v>11344.32</v>
      </c>
      <c r="G28" s="104">
        <v>10173.450000000001</v>
      </c>
      <c r="H28" s="105">
        <v>12594.08</v>
      </c>
      <c r="I28" s="105">
        <v>16096.6</v>
      </c>
      <c r="J28" s="105">
        <v>15224</v>
      </c>
      <c r="K28" s="105">
        <v>14605.96</v>
      </c>
      <c r="L28" s="105">
        <v>12213.85</v>
      </c>
      <c r="M28" s="104">
        <v>12670.31</v>
      </c>
      <c r="N28" s="105">
        <v>5084.5600000000004</v>
      </c>
      <c r="O28" s="105">
        <v>16532.080000000002</v>
      </c>
      <c r="P28" s="104">
        <v>12401.7</v>
      </c>
      <c r="Q28" s="110">
        <v>6528.61</v>
      </c>
      <c r="R28" s="110">
        <v>11448.04</v>
      </c>
      <c r="S28" s="106">
        <v>10314.07</v>
      </c>
      <c r="T28" s="107">
        <v>10055.469999999999</v>
      </c>
      <c r="U28" s="108">
        <f t="shared" si="3"/>
        <v>198403.98000000004</v>
      </c>
      <c r="V28" s="88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</row>
    <row r="29" spans="1:59" s="89" customFormat="1" ht="30" customHeight="1" x14ac:dyDescent="0.25">
      <c r="A29" s="72" t="s">
        <v>136</v>
      </c>
      <c r="B29" s="73"/>
      <c r="C29" s="74" t="s">
        <v>134</v>
      </c>
      <c r="D29" s="103">
        <v>7874.49</v>
      </c>
      <c r="E29" s="104">
        <v>7874.49</v>
      </c>
      <c r="F29" s="104">
        <v>8434.08</v>
      </c>
      <c r="G29" s="104">
        <v>7568.85</v>
      </c>
      <c r="H29" s="105">
        <v>10088.89</v>
      </c>
      <c r="I29" s="105">
        <v>11181.9</v>
      </c>
      <c r="J29" s="105">
        <v>10740</v>
      </c>
      <c r="K29" s="105">
        <v>11706.23</v>
      </c>
      <c r="L29" s="105">
        <v>9737.6</v>
      </c>
      <c r="M29" s="104">
        <v>9346.35</v>
      </c>
      <c r="N29" s="105">
        <v>3898.8</v>
      </c>
      <c r="O29" s="105">
        <v>11097.51</v>
      </c>
      <c r="P29" s="104">
        <v>9865.5</v>
      </c>
      <c r="Q29" s="110">
        <v>5237.43</v>
      </c>
      <c r="R29" s="110">
        <v>8973.77</v>
      </c>
      <c r="S29" s="110">
        <v>8603.52</v>
      </c>
      <c r="T29" s="107">
        <v>8411.18</v>
      </c>
      <c r="U29" s="108">
        <f>SUM(D29:T29)</f>
        <v>150640.58999999997</v>
      </c>
      <c r="V29" s="88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</row>
    <row r="30" spans="1:59" s="89" customFormat="1" ht="30" customHeight="1" x14ac:dyDescent="0.25">
      <c r="A30" s="72" t="s">
        <v>137</v>
      </c>
      <c r="B30" s="73"/>
      <c r="C30" s="74" t="s">
        <v>134</v>
      </c>
      <c r="D30" s="103">
        <v>1293.24</v>
      </c>
      <c r="E30" s="104">
        <v>1293.24</v>
      </c>
      <c r="F30" s="104">
        <v>1143.01</v>
      </c>
      <c r="G30" s="104">
        <v>1145.7</v>
      </c>
      <c r="H30" s="104">
        <v>0</v>
      </c>
      <c r="I30" s="105">
        <v>0</v>
      </c>
      <c r="J30" s="105">
        <v>396</v>
      </c>
      <c r="K30" s="104">
        <v>0</v>
      </c>
      <c r="L30" s="105">
        <v>1702.2</v>
      </c>
      <c r="M30" s="104">
        <v>451.92</v>
      </c>
      <c r="N30" s="105">
        <v>241.62</v>
      </c>
      <c r="O30" s="105">
        <v>285.99</v>
      </c>
      <c r="P30" s="104">
        <v>674.1</v>
      </c>
      <c r="Q30" s="106">
        <v>0</v>
      </c>
      <c r="R30" s="106">
        <v>0</v>
      </c>
      <c r="S30" s="106">
        <v>0</v>
      </c>
      <c r="T30" s="107">
        <v>0</v>
      </c>
      <c r="U30" s="108">
        <f t="shared" si="3"/>
        <v>8627.0199999999986</v>
      </c>
      <c r="V30" s="88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</row>
    <row r="31" spans="1:59" s="89" customFormat="1" ht="33.75" customHeight="1" thickBot="1" x14ac:dyDescent="0.3">
      <c r="A31" s="111" t="s">
        <v>138</v>
      </c>
      <c r="B31" s="112"/>
      <c r="C31" s="113" t="s">
        <v>134</v>
      </c>
      <c r="D31" s="114">
        <v>2377.23</v>
      </c>
      <c r="E31" s="115">
        <v>2377.23</v>
      </c>
      <c r="F31" s="115">
        <v>2447.7399999999998</v>
      </c>
      <c r="G31" s="115">
        <v>2331.8000000000002</v>
      </c>
      <c r="H31" s="104">
        <v>0</v>
      </c>
      <c r="I31" s="116">
        <v>6711.51</v>
      </c>
      <c r="J31" s="116">
        <v>7248.03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7">
        <v>0</v>
      </c>
      <c r="R31" s="117">
        <v>0</v>
      </c>
      <c r="S31" s="117">
        <v>0</v>
      </c>
      <c r="T31" s="118">
        <v>0</v>
      </c>
      <c r="U31" s="119">
        <f t="shared" si="3"/>
        <v>23493.54</v>
      </c>
      <c r="V31" s="88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</row>
    <row r="32" spans="1:59" s="89" customFormat="1" ht="30" customHeight="1" thickBot="1" x14ac:dyDescent="0.3">
      <c r="A32" s="120" t="s">
        <v>139</v>
      </c>
      <c r="B32" s="121"/>
      <c r="C32" s="122"/>
      <c r="D32" s="123">
        <v>73</v>
      </c>
      <c r="E32" s="124">
        <v>73</v>
      </c>
      <c r="F32" s="124">
        <v>69</v>
      </c>
      <c r="G32" s="124">
        <v>66</v>
      </c>
      <c r="H32" s="125"/>
      <c r="I32" s="124">
        <v>117</v>
      </c>
      <c r="J32" s="124">
        <v>144</v>
      </c>
      <c r="K32" s="125"/>
      <c r="L32" s="125"/>
      <c r="M32" s="125"/>
      <c r="N32" s="125"/>
      <c r="O32" s="125"/>
      <c r="P32" s="125"/>
      <c r="Q32" s="126"/>
      <c r="R32" s="126"/>
      <c r="S32" s="126"/>
      <c r="T32" s="126"/>
      <c r="U32" s="127">
        <f>SUM(D32:T32)</f>
        <v>542</v>
      </c>
      <c r="V32" s="128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</row>
    <row r="33" spans="1:59" s="89" customFormat="1" ht="42" customHeight="1" x14ac:dyDescent="0.25">
      <c r="A33" s="129" t="s">
        <v>140</v>
      </c>
      <c r="B33" s="130"/>
      <c r="C33" s="131"/>
      <c r="D33" s="132" t="s">
        <v>141</v>
      </c>
      <c r="E33" s="133" t="s">
        <v>141</v>
      </c>
      <c r="F33" s="133" t="s">
        <v>141</v>
      </c>
      <c r="G33" s="133" t="s">
        <v>141</v>
      </c>
      <c r="H33" s="133" t="s">
        <v>141</v>
      </c>
      <c r="I33" s="133" t="s">
        <v>141</v>
      </c>
      <c r="J33" s="133" t="s">
        <v>141</v>
      </c>
      <c r="K33" s="133" t="s">
        <v>141</v>
      </c>
      <c r="L33" s="133" t="s">
        <v>142</v>
      </c>
      <c r="M33" s="133" t="s">
        <v>141</v>
      </c>
      <c r="N33" s="133" t="s">
        <v>141</v>
      </c>
      <c r="O33" s="133" t="s">
        <v>143</v>
      </c>
      <c r="P33" s="133" t="s">
        <v>141</v>
      </c>
      <c r="Q33" s="133" t="s">
        <v>141</v>
      </c>
      <c r="R33" s="133" t="s">
        <v>141</v>
      </c>
      <c r="S33" s="133" t="s">
        <v>141</v>
      </c>
      <c r="T33" s="133" t="s">
        <v>141</v>
      </c>
      <c r="U33" s="134"/>
      <c r="V33" s="88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</row>
    <row r="34" spans="1:59" s="89" customFormat="1" ht="36" customHeight="1" x14ac:dyDescent="0.25">
      <c r="A34" s="135" t="s">
        <v>144</v>
      </c>
      <c r="B34" s="136"/>
      <c r="C34" s="137"/>
      <c r="D34" s="138" t="s">
        <v>145</v>
      </c>
      <c r="E34" s="139" t="s">
        <v>145</v>
      </c>
      <c r="F34" s="139" t="s">
        <v>145</v>
      </c>
      <c r="G34" s="139" t="s">
        <v>145</v>
      </c>
      <c r="H34" s="139" t="s">
        <v>145</v>
      </c>
      <c r="I34" s="139" t="s">
        <v>145</v>
      </c>
      <c r="J34" s="139" t="s">
        <v>145</v>
      </c>
      <c r="K34" s="139" t="s">
        <v>145</v>
      </c>
      <c r="L34" s="139" t="s">
        <v>145</v>
      </c>
      <c r="M34" s="139" t="s">
        <v>145</v>
      </c>
      <c r="N34" s="139" t="s">
        <v>145</v>
      </c>
      <c r="O34" s="139" t="s">
        <v>145</v>
      </c>
      <c r="P34" s="139" t="s">
        <v>145</v>
      </c>
      <c r="Q34" s="139" t="s">
        <v>145</v>
      </c>
      <c r="R34" s="139" t="s">
        <v>145</v>
      </c>
      <c r="S34" s="139" t="s">
        <v>145</v>
      </c>
      <c r="T34" s="139" t="s">
        <v>145</v>
      </c>
      <c r="U34" s="140"/>
      <c r="V34" s="141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</row>
    <row r="35" spans="1:59" s="89" customFormat="1" ht="36" customHeight="1" x14ac:dyDescent="0.25">
      <c r="A35" s="142" t="s">
        <v>146</v>
      </c>
      <c r="B35" s="142"/>
      <c r="C35" s="142"/>
      <c r="D35" s="143">
        <v>1.853</v>
      </c>
      <c r="E35" s="143">
        <v>1.853</v>
      </c>
      <c r="F35" s="143">
        <v>1.30958</v>
      </c>
      <c r="G35" s="143">
        <v>1.30189</v>
      </c>
      <c r="H35" s="143">
        <v>1.0369999999999999</v>
      </c>
      <c r="I35" s="143">
        <v>1.4390000000000001</v>
      </c>
      <c r="J35" s="144">
        <v>1.399</v>
      </c>
      <c r="K35" s="143">
        <v>0.97335000000000005</v>
      </c>
      <c r="L35" s="143">
        <v>1.58</v>
      </c>
      <c r="M35" s="143">
        <v>1.2599</v>
      </c>
      <c r="N35" s="143">
        <v>0.42299999999999999</v>
      </c>
      <c r="O35" s="144">
        <v>1.119</v>
      </c>
      <c r="P35" s="143">
        <v>1.1499999999999999</v>
      </c>
      <c r="Q35" s="143">
        <v>0.51600000000000001</v>
      </c>
      <c r="R35" s="143">
        <v>1.048</v>
      </c>
      <c r="S35" s="143">
        <v>1.0629999999999999</v>
      </c>
      <c r="T35" s="145">
        <v>0.91</v>
      </c>
      <c r="U35" s="146">
        <f>SUM(D35:T35)</f>
        <v>20.234720000000003</v>
      </c>
      <c r="V35" s="147">
        <v>0.65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</row>
    <row r="36" spans="1:59" ht="30" customHeight="1" x14ac:dyDescent="0.25">
      <c r="A36" s="148" t="s">
        <v>147</v>
      </c>
      <c r="B36" s="149" t="s">
        <v>148</v>
      </c>
      <c r="C36" s="150" t="s">
        <v>149</v>
      </c>
      <c r="D36" s="151">
        <f>D37+D38+D39+D40+D41+D42</f>
        <v>1.764</v>
      </c>
      <c r="E36" s="151">
        <f t="shared" ref="E36:T36" si="4">E37+E38+E39+E40+E41+E42</f>
        <v>1.764</v>
      </c>
      <c r="F36" s="151">
        <f t="shared" si="4"/>
        <v>1.0509360000000001</v>
      </c>
      <c r="G36" s="151">
        <f t="shared" si="4"/>
        <v>1.2030799999999999</v>
      </c>
      <c r="H36" s="151">
        <f t="shared" si="4"/>
        <v>0.88322999999999996</v>
      </c>
      <c r="I36" s="151">
        <v>1.4390000000000001</v>
      </c>
      <c r="J36" s="151">
        <f t="shared" si="4"/>
        <v>1.399</v>
      </c>
      <c r="K36" s="151">
        <f t="shared" si="4"/>
        <v>0.9652400000000001</v>
      </c>
      <c r="L36" s="151">
        <f t="shared" si="4"/>
        <v>1.5269999999999999</v>
      </c>
      <c r="M36" s="151">
        <f t="shared" si="4"/>
        <v>1.2282999999999999</v>
      </c>
      <c r="N36" s="151">
        <f t="shared" si="4"/>
        <v>0.45200000000000007</v>
      </c>
      <c r="O36" s="151">
        <f t="shared" si="4"/>
        <v>1.1185</v>
      </c>
      <c r="P36" s="151">
        <f t="shared" si="4"/>
        <v>1.103</v>
      </c>
      <c r="Q36" s="151">
        <f t="shared" si="4"/>
        <v>0.51600000000000001</v>
      </c>
      <c r="R36" s="151">
        <f t="shared" si="4"/>
        <v>1.0609999999999999</v>
      </c>
      <c r="S36" s="151">
        <f t="shared" si="4"/>
        <v>0.84499999999999997</v>
      </c>
      <c r="T36" s="151">
        <f t="shared" si="4"/>
        <v>0.73</v>
      </c>
      <c r="U36" s="152">
        <f>SUM(D36:T36)</f>
        <v>19.049285999999999</v>
      </c>
      <c r="V36" s="153">
        <v>17.73</v>
      </c>
      <c r="X36" s="154" t="s">
        <v>150</v>
      </c>
      <c r="Y36" s="154"/>
      <c r="Z36" s="154"/>
      <c r="AA36" s="154"/>
      <c r="AB36" s="154"/>
      <c r="AC36" s="154"/>
      <c r="AD36" s="154"/>
      <c r="AE36" s="154"/>
      <c r="AF36" s="154"/>
      <c r="AG36" s="154"/>
    </row>
    <row r="37" spans="1:59" ht="30" customHeight="1" x14ac:dyDescent="0.25">
      <c r="A37" s="155" t="s">
        <v>151</v>
      </c>
      <c r="B37" s="156" t="s">
        <v>152</v>
      </c>
      <c r="C37" s="157" t="s">
        <v>149</v>
      </c>
      <c r="D37" s="158">
        <v>0.42899999999999999</v>
      </c>
      <c r="E37" s="158">
        <v>0.42899999999999999</v>
      </c>
      <c r="F37" s="159">
        <v>0.44</v>
      </c>
      <c r="G37" s="159">
        <v>0.40681400000000001</v>
      </c>
      <c r="H37" s="159">
        <v>0.49193999999999999</v>
      </c>
      <c r="I37" s="159">
        <v>0.73099999999999998</v>
      </c>
      <c r="J37" s="159">
        <v>0.748</v>
      </c>
      <c r="K37" s="159">
        <v>0.52724000000000004</v>
      </c>
      <c r="L37" s="159">
        <v>0.503</v>
      </c>
      <c r="M37" s="159">
        <v>0.61</v>
      </c>
      <c r="N37" s="159">
        <v>0.22</v>
      </c>
      <c r="O37" s="159">
        <v>0.58640000000000003</v>
      </c>
      <c r="P37" s="159">
        <v>0.42599999999999999</v>
      </c>
      <c r="Q37" s="160">
        <v>0.25800000000000001</v>
      </c>
      <c r="R37" s="160">
        <v>0.54500000000000004</v>
      </c>
      <c r="S37" s="160">
        <v>0.48899999999999999</v>
      </c>
      <c r="T37" s="161">
        <v>0.38800000000000001</v>
      </c>
      <c r="U37" s="162">
        <f t="shared" ref="U37:U42" si="5">SUM(D37:T37)</f>
        <v>8.2283939999999998</v>
      </c>
      <c r="V37" s="163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</row>
    <row r="38" spans="1:59" ht="30" customHeight="1" x14ac:dyDescent="0.25">
      <c r="A38" s="164"/>
      <c r="B38" s="165" t="s">
        <v>153</v>
      </c>
      <c r="C38" s="157" t="s">
        <v>149</v>
      </c>
      <c r="D38" s="158">
        <v>0.58299999999999996</v>
      </c>
      <c r="E38" s="158">
        <v>0.58299999999999996</v>
      </c>
      <c r="F38" s="159">
        <v>0.05</v>
      </c>
      <c r="G38" s="159">
        <v>5.0090000000000003E-2</v>
      </c>
      <c r="H38" s="159">
        <v>0</v>
      </c>
      <c r="I38" s="159">
        <v>0.186</v>
      </c>
      <c r="J38" s="159">
        <v>0.20599999999999999</v>
      </c>
      <c r="K38" s="159">
        <v>0</v>
      </c>
      <c r="L38" s="159">
        <v>0</v>
      </c>
      <c r="M38" s="159">
        <v>0</v>
      </c>
      <c r="N38" s="159">
        <v>0</v>
      </c>
      <c r="O38" s="159">
        <v>0</v>
      </c>
      <c r="P38" s="159">
        <v>0</v>
      </c>
      <c r="Q38" s="160">
        <v>0</v>
      </c>
      <c r="R38" s="160">
        <v>0</v>
      </c>
      <c r="S38" s="160">
        <v>0</v>
      </c>
      <c r="T38" s="161">
        <v>0</v>
      </c>
      <c r="U38" s="162">
        <f t="shared" si="5"/>
        <v>1.6580899999999998</v>
      </c>
      <c r="V38" s="163"/>
    </row>
    <row r="39" spans="1:59" ht="30" customHeight="1" x14ac:dyDescent="0.25">
      <c r="A39" s="166"/>
      <c r="B39" s="156" t="s">
        <v>154</v>
      </c>
      <c r="C39" s="157" t="s">
        <v>149</v>
      </c>
      <c r="D39" s="158">
        <v>0.752</v>
      </c>
      <c r="E39" s="158">
        <v>0.752</v>
      </c>
      <c r="F39" s="159">
        <v>0.30493599999999998</v>
      </c>
      <c r="G39" s="159">
        <v>0.29220000000000002</v>
      </c>
      <c r="H39" s="159">
        <v>0.39129000000000003</v>
      </c>
      <c r="I39" s="159">
        <v>0.66400000000000003</v>
      </c>
      <c r="J39" s="159">
        <v>0.44500000000000001</v>
      </c>
      <c r="K39" s="159">
        <v>0.438</v>
      </c>
      <c r="L39" s="159">
        <v>0.42099999999999999</v>
      </c>
      <c r="M39" s="159">
        <v>0.40029999999999999</v>
      </c>
      <c r="N39" s="159">
        <v>0.20300000000000001</v>
      </c>
      <c r="O39" s="159">
        <v>0.50690000000000002</v>
      </c>
      <c r="P39" s="159">
        <v>0.60499999999999998</v>
      </c>
      <c r="Q39" s="160">
        <v>0.25800000000000001</v>
      </c>
      <c r="R39" s="160">
        <v>0.51600000000000001</v>
      </c>
      <c r="S39" s="160">
        <v>0.35599999999999998</v>
      </c>
      <c r="T39" s="160">
        <v>0.34200000000000003</v>
      </c>
      <c r="U39" s="162">
        <f t="shared" si="5"/>
        <v>7.6476260000000007</v>
      </c>
      <c r="V39" s="163"/>
    </row>
    <row r="40" spans="1:59" ht="36.75" customHeight="1" x14ac:dyDescent="0.25">
      <c r="A40" s="155" t="s">
        <v>155</v>
      </c>
      <c r="B40" s="167" t="s">
        <v>152</v>
      </c>
      <c r="C40" s="168" t="s">
        <v>149</v>
      </c>
      <c r="D40" s="169">
        <v>0</v>
      </c>
      <c r="E40" s="169">
        <v>0</v>
      </c>
      <c r="F40" s="170">
        <v>2.5000000000000001E-2</v>
      </c>
      <c r="G40" s="170">
        <v>2.8459999999999999E-2</v>
      </c>
      <c r="H40" s="170">
        <v>0</v>
      </c>
      <c r="I40" s="170">
        <v>0</v>
      </c>
      <c r="J40" s="170">
        <v>0</v>
      </c>
      <c r="K40" s="170">
        <v>0</v>
      </c>
      <c r="L40" s="170">
        <v>7.2999999999999995E-2</v>
      </c>
      <c r="M40" s="170">
        <v>6.9000000000000006E-2</v>
      </c>
      <c r="N40" s="170">
        <v>1.7000000000000001E-2</v>
      </c>
      <c r="O40" s="170">
        <v>1.4200000000000001E-2</v>
      </c>
      <c r="P40" s="170">
        <v>4.8000000000000001E-2</v>
      </c>
      <c r="Q40" s="170">
        <v>0</v>
      </c>
      <c r="R40" s="170">
        <v>0</v>
      </c>
      <c r="S40" s="170">
        <v>0</v>
      </c>
      <c r="T40" s="170">
        <v>0</v>
      </c>
      <c r="U40" s="162">
        <f t="shared" si="5"/>
        <v>0.27465999999999996</v>
      </c>
      <c r="V40" s="163"/>
    </row>
    <row r="41" spans="1:59" ht="30" customHeight="1" x14ac:dyDescent="0.25">
      <c r="A41" s="171"/>
      <c r="B41" s="172" t="s">
        <v>153</v>
      </c>
      <c r="C41" s="168" t="s">
        <v>149</v>
      </c>
      <c r="D41" s="169">
        <v>0</v>
      </c>
      <c r="E41" s="169">
        <v>0</v>
      </c>
      <c r="F41" s="170">
        <v>0.11</v>
      </c>
      <c r="G41" s="170">
        <v>0.18861600000000001</v>
      </c>
      <c r="H41" s="170">
        <v>0</v>
      </c>
      <c r="I41" s="170">
        <v>0</v>
      </c>
      <c r="J41" s="170">
        <v>0</v>
      </c>
      <c r="K41" s="170">
        <v>0</v>
      </c>
      <c r="L41" s="170">
        <v>0.14899999999999999</v>
      </c>
      <c r="M41" s="170">
        <v>6.0999999999999999E-2</v>
      </c>
      <c r="N41" s="170">
        <v>0</v>
      </c>
      <c r="O41" s="170">
        <v>0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162">
        <f t="shared" si="5"/>
        <v>0.50861599999999996</v>
      </c>
      <c r="V41" s="163"/>
    </row>
    <row r="42" spans="1:59" ht="41.25" customHeight="1" thickBot="1" x14ac:dyDescent="0.3">
      <c r="A42" s="173"/>
      <c r="B42" s="174" t="s">
        <v>154</v>
      </c>
      <c r="C42" s="175" t="s">
        <v>149</v>
      </c>
      <c r="D42" s="176">
        <v>0</v>
      </c>
      <c r="E42" s="176">
        <v>0</v>
      </c>
      <c r="F42" s="177">
        <v>0.121</v>
      </c>
      <c r="G42" s="177">
        <v>0.2369</v>
      </c>
      <c r="H42" s="177">
        <v>0</v>
      </c>
      <c r="I42" s="177">
        <v>0</v>
      </c>
      <c r="J42" s="177">
        <v>0</v>
      </c>
      <c r="K42" s="177">
        <v>0</v>
      </c>
      <c r="L42" s="177">
        <v>0.38100000000000001</v>
      </c>
      <c r="M42" s="177">
        <v>8.7999999999999995E-2</v>
      </c>
      <c r="N42" s="177">
        <v>1.2E-2</v>
      </c>
      <c r="O42" s="177">
        <v>1.0999999999999999E-2</v>
      </c>
      <c r="P42" s="177">
        <v>2.4E-2</v>
      </c>
      <c r="Q42" s="177">
        <v>0</v>
      </c>
      <c r="R42" s="177">
        <v>0</v>
      </c>
      <c r="S42" s="177">
        <v>0</v>
      </c>
      <c r="T42" s="177">
        <v>0</v>
      </c>
      <c r="U42" s="162">
        <f t="shared" si="5"/>
        <v>0.87390000000000001</v>
      </c>
      <c r="V42" s="178"/>
    </row>
    <row r="43" spans="1:59" ht="30" customHeight="1" x14ac:dyDescent="0.25">
      <c r="A43" s="179" t="s">
        <v>156</v>
      </c>
      <c r="B43" s="180" t="s">
        <v>157</v>
      </c>
      <c r="C43" s="181" t="s">
        <v>158</v>
      </c>
      <c r="D43" s="182">
        <v>119.28</v>
      </c>
      <c r="E43" s="183">
        <v>119.28</v>
      </c>
      <c r="F43" s="184">
        <v>60.948999999999998</v>
      </c>
      <c r="G43" s="184">
        <v>77.245000000000005</v>
      </c>
      <c r="H43" s="184">
        <v>52.75</v>
      </c>
      <c r="I43" s="183">
        <v>79</v>
      </c>
      <c r="J43" s="183">
        <v>78.599999999999994</v>
      </c>
      <c r="K43" s="184">
        <v>61.75</v>
      </c>
      <c r="L43" s="184">
        <v>141.51</v>
      </c>
      <c r="M43" s="185">
        <v>62.32</v>
      </c>
      <c r="N43" s="183">
        <v>18.77</v>
      </c>
      <c r="O43" s="184">
        <f>O44+O47</f>
        <v>53.96</v>
      </c>
      <c r="P43" s="184">
        <f>P44+P47</f>
        <v>55.362000000000002</v>
      </c>
      <c r="Q43" s="186">
        <v>29.25</v>
      </c>
      <c r="R43" s="186">
        <v>50.75</v>
      </c>
      <c r="S43" s="186">
        <v>46.25</v>
      </c>
      <c r="T43" s="187">
        <v>46</v>
      </c>
      <c r="U43" s="188">
        <f>SUM(D43:T43)</f>
        <v>1153.0260000000001</v>
      </c>
      <c r="V43" s="189">
        <v>1035.08</v>
      </c>
    </row>
    <row r="44" spans="1:59" ht="30" customHeight="1" x14ac:dyDescent="0.25">
      <c r="A44" s="179" t="s">
        <v>151</v>
      </c>
      <c r="B44" s="180" t="s">
        <v>157</v>
      </c>
      <c r="C44" s="181" t="s">
        <v>158</v>
      </c>
      <c r="D44" s="190">
        <v>31.55</v>
      </c>
      <c r="E44" s="191">
        <v>31.55</v>
      </c>
      <c r="F44" s="192">
        <v>12.087999999999999</v>
      </c>
      <c r="G44" s="192">
        <v>15.193</v>
      </c>
      <c r="H44" s="192">
        <v>52.75</v>
      </c>
      <c r="I44" s="191">
        <v>17</v>
      </c>
      <c r="J44" s="191">
        <v>17</v>
      </c>
      <c r="K44" s="192">
        <v>61.75</v>
      </c>
      <c r="L44" s="192">
        <v>20.78</v>
      </c>
      <c r="M44" s="191">
        <v>51.75</v>
      </c>
      <c r="N44" s="191">
        <v>5.97</v>
      </c>
      <c r="O44" s="192">
        <v>51</v>
      </c>
      <c r="P44" s="192">
        <v>54.75</v>
      </c>
      <c r="Q44" s="192">
        <v>7.6</v>
      </c>
      <c r="R44" s="192">
        <v>50.75</v>
      </c>
      <c r="S44" s="192">
        <v>11.025</v>
      </c>
      <c r="T44" s="193">
        <v>10.573499999999999</v>
      </c>
      <c r="U44" s="194">
        <f t="shared" ref="U44:U52" si="6">SUM(D44:T44)</f>
        <v>503.07950000000005</v>
      </c>
      <c r="V44" s="153"/>
    </row>
    <row r="45" spans="1:59" ht="30" customHeight="1" x14ac:dyDescent="0.25">
      <c r="A45" s="179"/>
      <c r="B45" s="180"/>
      <c r="C45" s="181" t="s">
        <v>159</v>
      </c>
      <c r="D45" s="190">
        <v>13.59</v>
      </c>
      <c r="E45" s="191">
        <v>13.59</v>
      </c>
      <c r="F45" s="192">
        <v>5.12</v>
      </c>
      <c r="G45" s="192">
        <v>6.33</v>
      </c>
      <c r="H45" s="192">
        <v>11.709</v>
      </c>
      <c r="I45" s="191">
        <v>7.94</v>
      </c>
      <c r="J45" s="191">
        <v>7.94</v>
      </c>
      <c r="K45" s="192">
        <v>13.41</v>
      </c>
      <c r="L45" s="192">
        <v>8.4499999999999993</v>
      </c>
      <c r="M45" s="191">
        <v>5.24</v>
      </c>
      <c r="N45" s="191">
        <v>2.57</v>
      </c>
      <c r="O45" s="192">
        <v>13.22</v>
      </c>
      <c r="P45" s="192">
        <v>12.074999999999999</v>
      </c>
      <c r="Q45" s="192">
        <v>3.14</v>
      </c>
      <c r="R45" s="192">
        <v>10.93</v>
      </c>
      <c r="S45" s="192">
        <v>4.3484999999999996</v>
      </c>
      <c r="T45" s="193">
        <v>4.2</v>
      </c>
      <c r="U45" s="194">
        <f t="shared" si="6"/>
        <v>143.80249999999998</v>
      </c>
      <c r="V45" s="153"/>
    </row>
    <row r="46" spans="1:59" ht="30" customHeight="1" x14ac:dyDescent="0.25">
      <c r="A46" s="179"/>
      <c r="B46" s="180"/>
      <c r="C46" s="181" t="s">
        <v>160</v>
      </c>
      <c r="D46" s="190"/>
      <c r="E46" s="191"/>
      <c r="F46" s="191"/>
      <c r="G46" s="191"/>
      <c r="H46" s="192">
        <v>4.58</v>
      </c>
      <c r="I46" s="191"/>
      <c r="J46" s="191"/>
      <c r="K46" s="192">
        <v>5.15</v>
      </c>
      <c r="L46" s="192"/>
      <c r="M46" s="191"/>
      <c r="N46" s="191"/>
      <c r="O46" s="192">
        <v>5.15</v>
      </c>
      <c r="P46" s="192">
        <v>4.7329999999999997</v>
      </c>
      <c r="Q46" s="192"/>
      <c r="R46" s="192">
        <v>4.34</v>
      </c>
      <c r="S46" s="191"/>
      <c r="T46" s="195"/>
      <c r="U46" s="194"/>
      <c r="V46" s="153"/>
    </row>
    <row r="47" spans="1:59" ht="30" customHeight="1" x14ac:dyDescent="0.25">
      <c r="A47" s="196" t="s">
        <v>161</v>
      </c>
      <c r="B47" s="197" t="s">
        <v>157</v>
      </c>
      <c r="C47" s="198" t="s">
        <v>158</v>
      </c>
      <c r="D47" s="199"/>
      <c r="E47" s="200"/>
      <c r="F47" s="200"/>
      <c r="G47" s="200"/>
      <c r="H47" s="200"/>
      <c r="I47" s="200"/>
      <c r="J47" s="200"/>
      <c r="K47" s="201"/>
      <c r="L47" s="200"/>
      <c r="M47" s="200"/>
      <c r="N47" s="200"/>
      <c r="O47" s="202">
        <v>2.96</v>
      </c>
      <c r="P47" s="202">
        <v>0.61199999999999999</v>
      </c>
      <c r="Q47" s="200"/>
      <c r="R47" s="200"/>
      <c r="S47" s="200"/>
      <c r="T47" s="203"/>
      <c r="U47" s="204"/>
      <c r="V47" s="153"/>
    </row>
    <row r="48" spans="1:59" ht="30" customHeight="1" x14ac:dyDescent="0.25">
      <c r="A48" s="196"/>
      <c r="B48" s="197"/>
      <c r="C48" s="198" t="s">
        <v>159</v>
      </c>
      <c r="D48" s="199"/>
      <c r="E48" s="200"/>
      <c r="F48" s="200"/>
      <c r="G48" s="200"/>
      <c r="H48" s="200"/>
      <c r="I48" s="200"/>
      <c r="J48" s="200"/>
      <c r="K48" s="201"/>
      <c r="L48" s="200"/>
      <c r="M48" s="200"/>
      <c r="N48" s="200"/>
      <c r="O48" s="202"/>
      <c r="P48" s="202"/>
      <c r="Q48" s="200"/>
      <c r="R48" s="200"/>
      <c r="S48" s="200"/>
      <c r="T48" s="203"/>
      <c r="U48" s="204"/>
      <c r="V48" s="153"/>
    </row>
    <row r="49" spans="1:22" ht="30" customHeight="1" x14ac:dyDescent="0.25">
      <c r="A49" s="196"/>
      <c r="B49" s="197"/>
      <c r="C49" s="198" t="s">
        <v>160</v>
      </c>
      <c r="D49" s="199"/>
      <c r="E49" s="200"/>
      <c r="F49" s="200"/>
      <c r="G49" s="200"/>
      <c r="H49" s="200"/>
      <c r="I49" s="200"/>
      <c r="J49" s="200"/>
      <c r="K49" s="201"/>
      <c r="L49" s="200"/>
      <c r="M49" s="200"/>
      <c r="N49" s="200"/>
      <c r="O49" s="202"/>
      <c r="P49" s="202"/>
      <c r="Q49" s="200"/>
      <c r="R49" s="200"/>
      <c r="S49" s="200"/>
      <c r="T49" s="203"/>
      <c r="U49" s="204"/>
      <c r="V49" s="153"/>
    </row>
    <row r="50" spans="1:22" ht="30" customHeight="1" x14ac:dyDescent="0.25">
      <c r="A50" s="205"/>
      <c r="B50" s="206" t="s">
        <v>162</v>
      </c>
      <c r="C50" s="207" t="s">
        <v>163</v>
      </c>
      <c r="D50" s="208">
        <v>0</v>
      </c>
      <c r="E50" s="209">
        <v>0</v>
      </c>
      <c r="F50" s="209">
        <v>0</v>
      </c>
      <c r="G50" s="209">
        <v>0</v>
      </c>
      <c r="H50" s="209">
        <v>0</v>
      </c>
      <c r="I50" s="209">
        <v>0</v>
      </c>
      <c r="J50" s="209">
        <v>0</v>
      </c>
      <c r="K50" s="210">
        <v>0</v>
      </c>
      <c r="L50" s="209">
        <v>0</v>
      </c>
      <c r="M50" s="209">
        <v>0</v>
      </c>
      <c r="N50" s="209">
        <v>0</v>
      </c>
      <c r="O50" s="210">
        <v>0</v>
      </c>
      <c r="P50" s="209">
        <v>0</v>
      </c>
      <c r="Q50" s="209">
        <v>0</v>
      </c>
      <c r="R50" s="209">
        <v>0</v>
      </c>
      <c r="S50" s="209">
        <v>0</v>
      </c>
      <c r="T50" s="211">
        <v>0</v>
      </c>
      <c r="U50" s="194">
        <f t="shared" si="6"/>
        <v>0</v>
      </c>
      <c r="V50" s="84"/>
    </row>
    <row r="51" spans="1:22" ht="30" customHeight="1" x14ac:dyDescent="0.25">
      <c r="A51" s="205" t="s">
        <v>164</v>
      </c>
      <c r="B51" s="206"/>
      <c r="C51" s="207"/>
      <c r="D51" s="208">
        <v>0</v>
      </c>
      <c r="E51" s="209">
        <v>0</v>
      </c>
      <c r="F51" s="209" t="s">
        <v>165</v>
      </c>
      <c r="G51" s="209" t="s">
        <v>165</v>
      </c>
      <c r="H51" s="209">
        <v>0</v>
      </c>
      <c r="I51" s="209">
        <v>50</v>
      </c>
      <c r="J51" s="209">
        <v>50</v>
      </c>
      <c r="K51" s="210">
        <v>0</v>
      </c>
      <c r="L51" s="209">
        <v>0</v>
      </c>
      <c r="M51" s="209">
        <v>0</v>
      </c>
      <c r="N51" s="209">
        <v>0</v>
      </c>
      <c r="O51" s="210">
        <v>0</v>
      </c>
      <c r="P51" s="209">
        <v>25</v>
      </c>
      <c r="Q51" s="209">
        <v>0</v>
      </c>
      <c r="R51" s="209">
        <v>0</v>
      </c>
      <c r="S51" s="209">
        <v>0</v>
      </c>
      <c r="T51" s="211">
        <v>0</v>
      </c>
      <c r="U51" s="194">
        <f t="shared" si="6"/>
        <v>125</v>
      </c>
      <c r="V51" s="84"/>
    </row>
    <row r="52" spans="1:22" ht="30" customHeight="1" x14ac:dyDescent="0.25">
      <c r="A52" s="212" t="s">
        <v>166</v>
      </c>
      <c r="B52" s="213"/>
      <c r="C52" s="214" t="s">
        <v>167</v>
      </c>
      <c r="D52" s="208">
        <v>0.43</v>
      </c>
      <c r="E52" s="209">
        <v>0.43</v>
      </c>
      <c r="F52" s="209">
        <v>42</v>
      </c>
      <c r="G52" s="209">
        <v>42</v>
      </c>
      <c r="H52" s="209">
        <v>42</v>
      </c>
      <c r="I52" s="209">
        <v>0.45</v>
      </c>
      <c r="J52" s="209">
        <v>0.45</v>
      </c>
      <c r="K52" s="210">
        <v>42</v>
      </c>
      <c r="L52" s="209">
        <v>0.42</v>
      </c>
      <c r="M52" s="209">
        <v>0.42</v>
      </c>
      <c r="N52" s="209">
        <v>0.34</v>
      </c>
      <c r="O52" s="210">
        <v>0</v>
      </c>
      <c r="P52" s="209">
        <v>0.43</v>
      </c>
      <c r="Q52" s="209">
        <v>0.42</v>
      </c>
      <c r="R52" s="209">
        <v>0.42</v>
      </c>
      <c r="S52" s="209">
        <v>0.42</v>
      </c>
      <c r="T52" s="211">
        <v>0.43</v>
      </c>
      <c r="U52" s="194">
        <f t="shared" si="6"/>
        <v>173.05999999999995</v>
      </c>
      <c r="V52" s="84"/>
    </row>
    <row r="53" spans="1:22" ht="42.75" customHeight="1" x14ac:dyDescent="0.25">
      <c r="A53" s="215" t="s">
        <v>168</v>
      </c>
      <c r="B53" s="216"/>
      <c r="C53" s="217"/>
      <c r="D53" s="218">
        <v>226.98</v>
      </c>
      <c r="E53" s="219">
        <v>226.98</v>
      </c>
      <c r="F53" s="219">
        <v>224.98</v>
      </c>
      <c r="G53" s="219">
        <v>224.7</v>
      </c>
      <c r="H53" s="219">
        <v>224.5</v>
      </c>
      <c r="I53" s="219">
        <v>226.46</v>
      </c>
      <c r="J53" s="219">
        <v>223.5</v>
      </c>
      <c r="K53" s="220">
        <v>221.15</v>
      </c>
      <c r="L53" s="219">
        <v>221.35</v>
      </c>
      <c r="M53" s="219">
        <v>220.7</v>
      </c>
      <c r="N53" s="219" t="s">
        <v>169</v>
      </c>
      <c r="O53" s="221" t="s">
        <v>170</v>
      </c>
      <c r="P53" s="219">
        <v>221.2</v>
      </c>
      <c r="Q53" s="219">
        <v>222.7</v>
      </c>
      <c r="R53" s="222">
        <v>221.9</v>
      </c>
      <c r="S53" s="222">
        <v>221.5</v>
      </c>
      <c r="T53" s="223">
        <v>220.7</v>
      </c>
      <c r="U53" s="224"/>
      <c r="V53" s="84"/>
    </row>
    <row r="54" spans="1:22" ht="30" customHeight="1" x14ac:dyDescent="0.25">
      <c r="A54" s="225" t="s">
        <v>171</v>
      </c>
      <c r="B54" s="226" t="s">
        <v>172</v>
      </c>
      <c r="C54" s="227" t="s">
        <v>163</v>
      </c>
      <c r="D54" s="228">
        <v>116.13</v>
      </c>
      <c r="E54" s="229">
        <v>116.13</v>
      </c>
      <c r="F54" s="230">
        <v>60.948999999999998</v>
      </c>
      <c r="G54" s="230">
        <v>77.245000000000005</v>
      </c>
      <c r="H54" s="230">
        <v>52.75</v>
      </c>
      <c r="I54" s="229">
        <v>79</v>
      </c>
      <c r="J54" s="229">
        <v>78.599999999999994</v>
      </c>
      <c r="K54" s="230">
        <v>62.5</v>
      </c>
      <c r="L54" s="230">
        <f>L55+L58+L62</f>
        <v>102.81</v>
      </c>
      <c r="M54" s="231">
        <v>54.56</v>
      </c>
      <c r="N54" s="229">
        <v>18.77</v>
      </c>
      <c r="O54" s="230">
        <v>53.96</v>
      </c>
      <c r="P54" s="230">
        <f>P55+P58</f>
        <v>55.362000000000002</v>
      </c>
      <c r="Q54" s="232">
        <v>29.25</v>
      </c>
      <c r="R54" s="232">
        <v>50.75</v>
      </c>
      <c r="S54" s="232">
        <v>46.25</v>
      </c>
      <c r="T54" s="233">
        <v>46</v>
      </c>
      <c r="U54" s="234">
        <f>SUM(D54:T54)</f>
        <v>1101.0160000000001</v>
      </c>
      <c r="V54" s="235">
        <v>1035.08</v>
      </c>
    </row>
    <row r="55" spans="1:22" ht="30" customHeight="1" x14ac:dyDescent="0.25">
      <c r="A55" s="236" t="s">
        <v>151</v>
      </c>
      <c r="B55" s="226" t="s">
        <v>172</v>
      </c>
      <c r="C55" s="227" t="s">
        <v>163</v>
      </c>
      <c r="D55" s="237">
        <v>53.04</v>
      </c>
      <c r="E55" s="238">
        <v>53.04</v>
      </c>
      <c r="F55" s="239">
        <v>12.087999999999999</v>
      </c>
      <c r="G55" s="239">
        <v>15.193</v>
      </c>
      <c r="H55" s="239">
        <v>11.71</v>
      </c>
      <c r="I55" s="238">
        <v>17</v>
      </c>
      <c r="J55" s="238">
        <v>17</v>
      </c>
      <c r="K55" s="239">
        <v>62.5</v>
      </c>
      <c r="L55" s="239">
        <v>95.81</v>
      </c>
      <c r="M55" s="240">
        <v>13.33</v>
      </c>
      <c r="N55" s="238">
        <v>5.97</v>
      </c>
      <c r="O55" s="239">
        <v>13.22</v>
      </c>
      <c r="P55" s="239">
        <v>54.75</v>
      </c>
      <c r="Q55" s="239">
        <v>7.6</v>
      </c>
      <c r="R55" s="239">
        <v>50.75</v>
      </c>
      <c r="S55" s="238"/>
      <c r="T55" s="241">
        <v>0</v>
      </c>
      <c r="U55" s="242">
        <f t="shared" ref="U55:U62" si="7">SUM(D55:T55)</f>
        <v>483.00100000000003</v>
      </c>
      <c r="V55" s="243"/>
    </row>
    <row r="56" spans="1:22" ht="30" customHeight="1" x14ac:dyDescent="0.25">
      <c r="A56" s="236"/>
      <c r="B56" s="244"/>
      <c r="C56" s="245" t="s">
        <v>159</v>
      </c>
      <c r="D56" s="237">
        <v>11.67</v>
      </c>
      <c r="E56" s="238">
        <v>11.67</v>
      </c>
      <c r="F56" s="239">
        <v>6.72</v>
      </c>
      <c r="G56" s="239">
        <v>7.93</v>
      </c>
      <c r="H56" s="239">
        <v>6.18</v>
      </c>
      <c r="I56" s="238">
        <v>7.94</v>
      </c>
      <c r="J56" s="238">
        <v>7.94</v>
      </c>
      <c r="K56" s="239">
        <v>13.41</v>
      </c>
      <c r="L56" s="239">
        <v>19.18</v>
      </c>
      <c r="M56" s="240">
        <v>6.84</v>
      </c>
      <c r="N56" s="238">
        <v>4.17</v>
      </c>
      <c r="O56" s="239">
        <v>5.15</v>
      </c>
      <c r="P56" s="239"/>
      <c r="Q56" s="239">
        <v>4.74</v>
      </c>
      <c r="R56" s="239">
        <v>10.93</v>
      </c>
      <c r="S56" s="238"/>
      <c r="T56" s="241">
        <v>0</v>
      </c>
      <c r="U56" s="242">
        <f t="shared" si="7"/>
        <v>124.47</v>
      </c>
      <c r="V56" s="243"/>
    </row>
    <row r="57" spans="1:22" ht="30" customHeight="1" x14ac:dyDescent="0.25">
      <c r="A57" s="226"/>
      <c r="B57" s="246"/>
      <c r="C57" s="227" t="s">
        <v>160</v>
      </c>
      <c r="D57" s="237"/>
      <c r="E57" s="238"/>
      <c r="F57" s="238"/>
      <c r="G57" s="238"/>
      <c r="H57" s="238"/>
      <c r="I57" s="238"/>
      <c r="J57" s="238"/>
      <c r="K57" s="239">
        <v>5.15</v>
      </c>
      <c r="L57" s="239">
        <v>9.76</v>
      </c>
      <c r="M57" s="240"/>
      <c r="N57" s="238"/>
      <c r="O57" s="238"/>
      <c r="P57" s="239"/>
      <c r="Q57" s="238"/>
      <c r="R57" s="239">
        <v>5.94</v>
      </c>
      <c r="S57" s="238"/>
      <c r="T57" s="247"/>
      <c r="U57" s="248"/>
      <c r="V57" s="243"/>
    </row>
    <row r="58" spans="1:22" ht="30" customHeight="1" x14ac:dyDescent="0.25">
      <c r="A58" s="249" t="s">
        <v>161</v>
      </c>
      <c r="B58" s="250" t="s">
        <v>172</v>
      </c>
      <c r="C58" s="251" t="s">
        <v>163</v>
      </c>
      <c r="D58" s="252"/>
      <c r="E58" s="253"/>
      <c r="F58" s="253"/>
      <c r="G58" s="253"/>
      <c r="H58" s="253"/>
      <c r="I58" s="253"/>
      <c r="J58" s="253"/>
      <c r="K58" s="254">
        <v>61.75</v>
      </c>
      <c r="L58" s="254"/>
      <c r="M58" s="255"/>
      <c r="N58" s="253"/>
      <c r="O58" s="253"/>
      <c r="P58" s="254">
        <v>0.61199999999999999</v>
      </c>
      <c r="Q58" s="253"/>
      <c r="R58" s="253"/>
      <c r="S58" s="253"/>
      <c r="T58" s="256"/>
      <c r="U58" s="257"/>
      <c r="V58" s="243"/>
    </row>
    <row r="59" spans="1:22" ht="30" customHeight="1" x14ac:dyDescent="0.25">
      <c r="A59" s="250"/>
      <c r="B59" s="258"/>
      <c r="C59" s="259" t="s">
        <v>159</v>
      </c>
      <c r="D59" s="252"/>
      <c r="E59" s="253"/>
      <c r="F59" s="253"/>
      <c r="G59" s="253"/>
      <c r="H59" s="253"/>
      <c r="I59" s="253"/>
      <c r="J59" s="253"/>
      <c r="K59" s="254">
        <v>13.41</v>
      </c>
      <c r="L59" s="254"/>
      <c r="M59" s="255"/>
      <c r="N59" s="253"/>
      <c r="O59" s="253"/>
      <c r="P59" s="254"/>
      <c r="Q59" s="253"/>
      <c r="R59" s="253"/>
      <c r="S59" s="253"/>
      <c r="T59" s="256"/>
      <c r="U59" s="257"/>
      <c r="V59" s="243"/>
    </row>
    <row r="60" spans="1:22" ht="30" customHeight="1" x14ac:dyDescent="0.25">
      <c r="A60" s="250"/>
      <c r="B60" s="258"/>
      <c r="C60" s="251" t="s">
        <v>160</v>
      </c>
      <c r="D60" s="252"/>
      <c r="E60" s="253"/>
      <c r="F60" s="253"/>
      <c r="G60" s="253"/>
      <c r="H60" s="253"/>
      <c r="I60" s="253"/>
      <c r="J60" s="253"/>
      <c r="K60" s="254">
        <v>6.75</v>
      </c>
      <c r="L60" s="254"/>
      <c r="M60" s="255"/>
      <c r="N60" s="253"/>
      <c r="O60" s="253"/>
      <c r="P60" s="254"/>
      <c r="Q60" s="253"/>
      <c r="R60" s="253"/>
      <c r="S60" s="253"/>
      <c r="T60" s="256"/>
      <c r="U60" s="257"/>
      <c r="V60" s="243"/>
    </row>
    <row r="61" spans="1:22" ht="30" customHeight="1" x14ac:dyDescent="0.25">
      <c r="A61" s="260" t="s">
        <v>173</v>
      </c>
      <c r="B61" s="95"/>
      <c r="C61" s="227" t="s">
        <v>160</v>
      </c>
      <c r="D61" s="237"/>
      <c r="E61" s="238"/>
      <c r="F61" s="238"/>
      <c r="G61" s="238"/>
      <c r="H61" s="238"/>
      <c r="I61" s="238"/>
      <c r="J61" s="238"/>
      <c r="K61" s="240"/>
      <c r="L61" s="239"/>
      <c r="M61" s="240"/>
      <c r="N61" s="238"/>
      <c r="O61" s="238"/>
      <c r="P61" s="239">
        <v>53.57</v>
      </c>
      <c r="Q61" s="238"/>
      <c r="R61" s="238"/>
      <c r="S61" s="238"/>
      <c r="T61" s="247"/>
      <c r="U61" s="248"/>
      <c r="V61" s="243"/>
    </row>
    <row r="62" spans="1:22" ht="30" customHeight="1" thickBot="1" x14ac:dyDescent="0.3">
      <c r="A62" s="261" t="s">
        <v>174</v>
      </c>
      <c r="B62" s="262"/>
      <c r="C62" s="263" t="s">
        <v>163</v>
      </c>
      <c r="D62" s="264">
        <v>72.38</v>
      </c>
      <c r="E62" s="265">
        <v>72.38</v>
      </c>
      <c r="F62" s="265">
        <v>15.6</v>
      </c>
      <c r="G62" s="265">
        <v>33.6</v>
      </c>
      <c r="H62" s="265">
        <v>0</v>
      </c>
      <c r="I62" s="265">
        <v>0</v>
      </c>
      <c r="J62" s="265">
        <v>0</v>
      </c>
      <c r="K62" s="266">
        <v>0</v>
      </c>
      <c r="L62" s="267">
        <v>7</v>
      </c>
      <c r="M62" s="266">
        <v>7.2</v>
      </c>
      <c r="N62" s="265">
        <v>0</v>
      </c>
      <c r="O62" s="266">
        <v>0</v>
      </c>
      <c r="P62" s="267">
        <v>0</v>
      </c>
      <c r="Q62" s="265">
        <v>0</v>
      </c>
      <c r="R62" s="265">
        <v>0</v>
      </c>
      <c r="S62" s="266">
        <v>0</v>
      </c>
      <c r="T62" s="268">
        <v>0</v>
      </c>
      <c r="U62" s="269">
        <f t="shared" si="7"/>
        <v>208.15999999999997</v>
      </c>
      <c r="V62" s="270">
        <v>208.16</v>
      </c>
    </row>
    <row r="63" spans="1:22" ht="48" customHeight="1" x14ac:dyDescent="0.25">
      <c r="A63" s="271" t="s">
        <v>175</v>
      </c>
      <c r="B63" s="272">
        <v>17.489999999999998</v>
      </c>
      <c r="C63" s="273" t="s">
        <v>176</v>
      </c>
      <c r="D63" s="274"/>
      <c r="E63" s="275"/>
      <c r="F63" s="275"/>
      <c r="G63" s="275"/>
      <c r="H63" s="275"/>
      <c r="I63" s="276">
        <v>236</v>
      </c>
      <c r="J63" s="275"/>
      <c r="K63" s="275"/>
      <c r="L63" s="275"/>
      <c r="M63" s="275"/>
      <c r="N63" s="275"/>
      <c r="O63" s="276">
        <v>236</v>
      </c>
      <c r="P63" s="275"/>
      <c r="Q63" s="276">
        <v>236</v>
      </c>
      <c r="R63" s="275"/>
      <c r="S63" s="275"/>
      <c r="T63" s="277">
        <v>236</v>
      </c>
      <c r="U63" s="278">
        <f>SUM(D63:T63)</f>
        <v>944</v>
      </c>
      <c r="V63" s="279" t="s">
        <v>177</v>
      </c>
    </row>
    <row r="64" spans="1:22" s="89" customFormat="1" ht="36" customHeight="1" x14ac:dyDescent="0.25">
      <c r="A64" s="280" t="s">
        <v>146</v>
      </c>
      <c r="B64" s="281"/>
      <c r="C64" s="282"/>
      <c r="D64" s="283">
        <v>680</v>
      </c>
      <c r="E64" s="283">
        <v>680</v>
      </c>
      <c r="F64" s="283">
        <v>745</v>
      </c>
      <c r="G64" s="283">
        <v>920</v>
      </c>
      <c r="H64" s="283">
        <v>535</v>
      </c>
      <c r="I64" s="283">
        <v>508.1</v>
      </c>
      <c r="J64" s="283">
        <v>640</v>
      </c>
      <c r="K64" s="283">
        <v>610</v>
      </c>
      <c r="L64" s="283">
        <v>604</v>
      </c>
      <c r="M64" s="283">
        <v>377.6</v>
      </c>
      <c r="N64" s="283">
        <v>356</v>
      </c>
      <c r="O64" s="283">
        <v>366</v>
      </c>
      <c r="P64" s="283">
        <v>405.1</v>
      </c>
      <c r="Q64" s="283">
        <v>252</v>
      </c>
      <c r="R64" s="283">
        <v>254.3</v>
      </c>
      <c r="S64" s="283">
        <v>515</v>
      </c>
      <c r="T64" s="283">
        <v>475</v>
      </c>
      <c r="U64" s="284">
        <f>SUM(D64:T64)</f>
        <v>8923.1000000000022</v>
      </c>
      <c r="V64" s="285"/>
    </row>
    <row r="65" spans="1:22" ht="30" customHeight="1" x14ac:dyDescent="0.25">
      <c r="A65" s="286" t="s">
        <v>178</v>
      </c>
      <c r="B65" s="287" t="s">
        <v>179</v>
      </c>
      <c r="C65" s="288" t="s">
        <v>180</v>
      </c>
      <c r="D65" s="289">
        <f t="shared" ref="D65:T65" si="8">SUM(D66:D73)</f>
        <v>680</v>
      </c>
      <c r="E65" s="290">
        <f t="shared" si="8"/>
        <v>680</v>
      </c>
      <c r="F65" s="290">
        <f t="shared" si="8"/>
        <v>745</v>
      </c>
      <c r="G65" s="290">
        <f t="shared" si="8"/>
        <v>700</v>
      </c>
      <c r="H65" s="290">
        <f t="shared" si="8"/>
        <v>535.6</v>
      </c>
      <c r="I65" s="291">
        <f t="shared" si="8"/>
        <v>508.1</v>
      </c>
      <c r="J65" s="290">
        <f t="shared" si="8"/>
        <v>528.69999999999993</v>
      </c>
      <c r="K65" s="290">
        <f t="shared" si="8"/>
        <v>610</v>
      </c>
      <c r="L65" s="290">
        <f t="shared" si="8"/>
        <v>603.97</v>
      </c>
      <c r="M65" s="290">
        <f t="shared" si="8"/>
        <v>375.29999999999995</v>
      </c>
      <c r="N65" s="290">
        <f t="shared" si="8"/>
        <v>356</v>
      </c>
      <c r="O65" s="292">
        <f t="shared" si="8"/>
        <v>366</v>
      </c>
      <c r="P65" s="290">
        <f>SUM(P66:P73)</f>
        <v>405.1</v>
      </c>
      <c r="Q65" s="290">
        <f>SUM(Q66:Q73)</f>
        <v>252</v>
      </c>
      <c r="R65" s="290">
        <f t="shared" si="8"/>
        <v>254.3</v>
      </c>
      <c r="S65" s="290">
        <f t="shared" si="8"/>
        <v>480.39000000000004</v>
      </c>
      <c r="T65" s="293">
        <f t="shared" si="8"/>
        <v>473.7</v>
      </c>
      <c r="U65" s="294">
        <f>SUM(D65:T65)+U63</f>
        <v>9498.1600000000017</v>
      </c>
      <c r="V65" s="235">
        <v>9035</v>
      </c>
    </row>
    <row r="66" spans="1:22" ht="30" customHeight="1" x14ac:dyDescent="0.25">
      <c r="A66" s="295" t="s">
        <v>151</v>
      </c>
      <c r="B66" s="287" t="s">
        <v>181</v>
      </c>
      <c r="C66" s="288" t="s">
        <v>180</v>
      </c>
      <c r="D66" s="289">
        <v>70</v>
      </c>
      <c r="E66" s="290">
        <v>70</v>
      </c>
      <c r="F66" s="290">
        <v>110</v>
      </c>
      <c r="G66" s="290">
        <v>103.6</v>
      </c>
      <c r="H66" s="290">
        <v>44</v>
      </c>
      <c r="I66" s="291">
        <v>98.4</v>
      </c>
      <c r="J66" s="290">
        <v>103.7</v>
      </c>
      <c r="K66" s="290">
        <v>44.5</v>
      </c>
      <c r="L66" s="290">
        <v>44</v>
      </c>
      <c r="M66" s="290">
        <v>42.9</v>
      </c>
      <c r="N66" s="292">
        <v>30</v>
      </c>
      <c r="O66" s="292">
        <v>30</v>
      </c>
      <c r="P66" s="290">
        <v>42.3</v>
      </c>
      <c r="Q66" s="290">
        <v>31</v>
      </c>
      <c r="R66" s="290">
        <v>38</v>
      </c>
      <c r="S66" s="290">
        <v>45.1</v>
      </c>
      <c r="T66" s="296">
        <v>35.299999999999997</v>
      </c>
      <c r="U66" s="297">
        <f t="shared" ref="U66:U73" si="9">SUM(D66:T66)</f>
        <v>982.8</v>
      </c>
      <c r="V66" s="84"/>
    </row>
    <row r="67" spans="1:22" ht="30" customHeight="1" x14ac:dyDescent="0.25">
      <c r="A67" s="286"/>
      <c r="B67" s="287" t="s">
        <v>182</v>
      </c>
      <c r="C67" s="288" t="s">
        <v>180</v>
      </c>
      <c r="D67" s="289">
        <v>610</v>
      </c>
      <c r="E67" s="290">
        <v>610</v>
      </c>
      <c r="F67" s="290">
        <v>410</v>
      </c>
      <c r="G67" s="290">
        <v>411.8</v>
      </c>
      <c r="H67" s="290">
        <v>491.6</v>
      </c>
      <c r="I67" s="291">
        <v>409.7</v>
      </c>
      <c r="J67" s="290">
        <v>373</v>
      </c>
      <c r="K67" s="290">
        <v>565.5</v>
      </c>
      <c r="L67" s="290">
        <v>425.89</v>
      </c>
      <c r="M67" s="290">
        <v>268.2</v>
      </c>
      <c r="N67" s="292">
        <v>195</v>
      </c>
      <c r="O67" s="292">
        <v>211</v>
      </c>
      <c r="P67" s="290">
        <v>221.8</v>
      </c>
      <c r="Q67" s="290">
        <v>221</v>
      </c>
      <c r="R67" s="290">
        <v>216.3</v>
      </c>
      <c r="S67" s="290">
        <v>435.29</v>
      </c>
      <c r="T67" s="296">
        <v>438.4</v>
      </c>
      <c r="U67" s="297">
        <f t="shared" si="9"/>
        <v>6514.48</v>
      </c>
      <c r="V67" s="84"/>
    </row>
    <row r="68" spans="1:22" ht="30" customHeight="1" x14ac:dyDescent="0.25">
      <c r="A68" s="286"/>
      <c r="B68" s="287" t="s">
        <v>183</v>
      </c>
      <c r="C68" s="288" t="s">
        <v>180</v>
      </c>
      <c r="D68" s="289">
        <v>0</v>
      </c>
      <c r="E68" s="290">
        <v>0</v>
      </c>
      <c r="F68" s="290">
        <v>0</v>
      </c>
      <c r="G68" s="290">
        <v>0</v>
      </c>
      <c r="H68" s="290">
        <v>0</v>
      </c>
      <c r="I68" s="291">
        <v>0</v>
      </c>
      <c r="J68" s="290">
        <v>0</v>
      </c>
      <c r="K68" s="290">
        <v>0</v>
      </c>
      <c r="L68" s="290">
        <v>0</v>
      </c>
      <c r="M68" s="290">
        <v>0</v>
      </c>
      <c r="N68" s="290">
        <v>0</v>
      </c>
      <c r="O68" s="292">
        <v>8</v>
      </c>
      <c r="P68" s="290">
        <v>0</v>
      </c>
      <c r="Q68" s="290">
        <v>0</v>
      </c>
      <c r="R68" s="290">
        <v>0</v>
      </c>
      <c r="S68" s="290">
        <v>0</v>
      </c>
      <c r="T68" s="290">
        <v>0</v>
      </c>
      <c r="U68" s="297">
        <f t="shared" si="9"/>
        <v>8</v>
      </c>
      <c r="V68" s="84"/>
    </row>
    <row r="69" spans="1:22" ht="30" customHeight="1" x14ac:dyDescent="0.25">
      <c r="A69" s="286"/>
      <c r="B69" s="287" t="s">
        <v>184</v>
      </c>
      <c r="C69" s="288" t="s">
        <v>180</v>
      </c>
      <c r="D69" s="298">
        <v>0</v>
      </c>
      <c r="E69" s="299">
        <v>0</v>
      </c>
      <c r="F69" s="299">
        <v>0</v>
      </c>
      <c r="G69" s="299">
        <v>0</v>
      </c>
      <c r="H69" s="299">
        <v>0</v>
      </c>
      <c r="I69" s="300">
        <v>0</v>
      </c>
      <c r="J69" s="299">
        <v>0</v>
      </c>
      <c r="K69" s="299">
        <v>0</v>
      </c>
      <c r="L69" s="299">
        <v>0</v>
      </c>
      <c r="M69" s="299">
        <v>0</v>
      </c>
      <c r="N69" s="299">
        <v>0</v>
      </c>
      <c r="O69" s="299">
        <v>0</v>
      </c>
      <c r="P69" s="299">
        <v>0</v>
      </c>
      <c r="Q69" s="299">
        <v>0</v>
      </c>
      <c r="R69" s="299">
        <v>0</v>
      </c>
      <c r="S69" s="299">
        <v>0</v>
      </c>
      <c r="T69" s="299">
        <v>0</v>
      </c>
      <c r="U69" s="297">
        <f t="shared" si="9"/>
        <v>0</v>
      </c>
      <c r="V69" s="84"/>
    </row>
    <row r="70" spans="1:22" ht="30" customHeight="1" x14ac:dyDescent="0.25">
      <c r="A70" s="295" t="s">
        <v>155</v>
      </c>
      <c r="B70" s="301" t="s">
        <v>181</v>
      </c>
      <c r="C70" s="302" t="s">
        <v>180</v>
      </c>
      <c r="D70" s="303">
        <v>0</v>
      </c>
      <c r="E70" s="304">
        <v>0</v>
      </c>
      <c r="F70" s="304">
        <v>0</v>
      </c>
      <c r="G70" s="304">
        <v>0</v>
      </c>
      <c r="H70" s="304">
        <v>0</v>
      </c>
      <c r="I70" s="305">
        <v>0</v>
      </c>
      <c r="J70" s="304">
        <v>1.2</v>
      </c>
      <c r="K70" s="304">
        <v>0</v>
      </c>
      <c r="L70" s="304">
        <v>0</v>
      </c>
      <c r="M70" s="304">
        <v>0</v>
      </c>
      <c r="N70" s="304">
        <v>0</v>
      </c>
      <c r="O70" s="306">
        <v>0</v>
      </c>
      <c r="P70" s="304">
        <v>1</v>
      </c>
      <c r="Q70" s="304">
        <v>0</v>
      </c>
      <c r="R70" s="304">
        <v>0</v>
      </c>
      <c r="S70" s="304">
        <v>0</v>
      </c>
      <c r="T70" s="304">
        <v>0</v>
      </c>
      <c r="U70" s="307">
        <f t="shared" si="9"/>
        <v>2.2000000000000002</v>
      </c>
      <c r="V70" s="84"/>
    </row>
    <row r="71" spans="1:22" ht="30" customHeight="1" x14ac:dyDescent="0.25">
      <c r="A71" s="295"/>
      <c r="B71" s="301" t="s">
        <v>182</v>
      </c>
      <c r="C71" s="308" t="s">
        <v>180</v>
      </c>
      <c r="D71" s="309">
        <v>0</v>
      </c>
      <c r="E71" s="310">
        <v>0</v>
      </c>
      <c r="F71" s="310">
        <v>225</v>
      </c>
      <c r="G71" s="310">
        <v>184.6</v>
      </c>
      <c r="H71" s="310">
        <v>0</v>
      </c>
      <c r="I71" s="311">
        <v>0</v>
      </c>
      <c r="J71" s="310">
        <v>50.8</v>
      </c>
      <c r="K71" s="310">
        <v>0</v>
      </c>
      <c r="L71" s="310">
        <v>134.08000000000001</v>
      </c>
      <c r="M71" s="310">
        <v>64.2</v>
      </c>
      <c r="N71" s="310">
        <v>131</v>
      </c>
      <c r="O71" s="312">
        <v>117</v>
      </c>
      <c r="P71" s="313">
        <v>140</v>
      </c>
      <c r="Q71" s="313">
        <v>0</v>
      </c>
      <c r="R71" s="313">
        <v>0</v>
      </c>
      <c r="S71" s="313">
        <v>0</v>
      </c>
      <c r="T71" s="313">
        <v>0</v>
      </c>
      <c r="U71" s="307">
        <f t="shared" si="9"/>
        <v>1046.68</v>
      </c>
      <c r="V71" s="314"/>
    </row>
    <row r="72" spans="1:22" ht="30" customHeight="1" x14ac:dyDescent="0.25">
      <c r="A72" s="295"/>
      <c r="B72" s="301" t="s">
        <v>183</v>
      </c>
      <c r="C72" s="308" t="s">
        <v>180</v>
      </c>
      <c r="D72" s="309">
        <v>0</v>
      </c>
      <c r="E72" s="310">
        <v>0</v>
      </c>
      <c r="F72" s="310">
        <v>0</v>
      </c>
      <c r="G72" s="310">
        <v>0</v>
      </c>
      <c r="H72" s="310">
        <v>0</v>
      </c>
      <c r="I72" s="311">
        <v>0</v>
      </c>
      <c r="J72" s="310">
        <v>0</v>
      </c>
      <c r="K72" s="310">
        <v>0</v>
      </c>
      <c r="L72" s="310">
        <v>0</v>
      </c>
      <c r="M72" s="310">
        <v>0</v>
      </c>
      <c r="N72" s="310">
        <v>0</v>
      </c>
      <c r="O72" s="312">
        <v>0</v>
      </c>
      <c r="P72" s="304">
        <v>0</v>
      </c>
      <c r="Q72" s="304">
        <v>0</v>
      </c>
      <c r="R72" s="304">
        <v>0</v>
      </c>
      <c r="S72" s="304">
        <v>0</v>
      </c>
      <c r="T72" s="304">
        <v>0</v>
      </c>
      <c r="U72" s="307">
        <f t="shared" si="9"/>
        <v>0</v>
      </c>
      <c r="V72" s="314"/>
    </row>
    <row r="73" spans="1:22" ht="30" customHeight="1" thickBot="1" x14ac:dyDescent="0.3">
      <c r="A73" s="315"/>
      <c r="B73" s="316" t="s">
        <v>184</v>
      </c>
      <c r="C73" s="317" t="s">
        <v>180</v>
      </c>
      <c r="D73" s="318">
        <v>0</v>
      </c>
      <c r="E73" s="319">
        <v>0</v>
      </c>
      <c r="F73" s="319">
        <v>0</v>
      </c>
      <c r="G73" s="319">
        <v>0</v>
      </c>
      <c r="H73" s="319">
        <v>0</v>
      </c>
      <c r="I73" s="320">
        <v>0</v>
      </c>
      <c r="J73" s="319">
        <v>0</v>
      </c>
      <c r="K73" s="319">
        <v>0</v>
      </c>
      <c r="L73" s="319">
        <v>0</v>
      </c>
      <c r="M73" s="319">
        <v>0</v>
      </c>
      <c r="N73" s="319">
        <v>0</v>
      </c>
      <c r="O73" s="319">
        <v>0</v>
      </c>
      <c r="P73" s="313">
        <v>0</v>
      </c>
      <c r="Q73" s="313">
        <v>0</v>
      </c>
      <c r="R73" s="313">
        <v>0</v>
      </c>
      <c r="S73" s="313">
        <v>0</v>
      </c>
      <c r="T73" s="313">
        <v>0</v>
      </c>
      <c r="U73" s="307">
        <f t="shared" si="9"/>
        <v>0</v>
      </c>
      <c r="V73" s="321"/>
    </row>
    <row r="74" spans="1:22" ht="30" customHeight="1" x14ac:dyDescent="0.25">
      <c r="A74" s="322" t="s">
        <v>185</v>
      </c>
      <c r="B74" s="323" t="s">
        <v>186</v>
      </c>
      <c r="C74" s="324" t="s">
        <v>187</v>
      </c>
      <c r="D74" s="325">
        <v>130</v>
      </c>
      <c r="E74" s="326">
        <v>130</v>
      </c>
      <c r="F74" s="326">
        <v>104</v>
      </c>
      <c r="G74" s="326">
        <v>104</v>
      </c>
      <c r="H74" s="326">
        <v>151</v>
      </c>
      <c r="I74" s="327">
        <v>160</v>
      </c>
      <c r="J74" s="327">
        <v>155</v>
      </c>
      <c r="K74" s="326"/>
      <c r="L74" s="328">
        <v>174</v>
      </c>
      <c r="M74" s="328">
        <v>159</v>
      </c>
      <c r="N74" s="326">
        <v>63</v>
      </c>
      <c r="O74" s="328">
        <v>176</v>
      </c>
      <c r="P74" s="328">
        <v>156</v>
      </c>
      <c r="Q74" s="329">
        <v>85</v>
      </c>
      <c r="R74" s="330">
        <v>144</v>
      </c>
      <c r="S74" s="331">
        <v>139</v>
      </c>
      <c r="T74" s="332">
        <v>132</v>
      </c>
      <c r="U74" s="333">
        <f>SUM(D74:T74)</f>
        <v>2162</v>
      </c>
      <c r="V74" s="334">
        <v>2601</v>
      </c>
    </row>
    <row r="75" spans="1:22" ht="30" customHeight="1" x14ac:dyDescent="0.25">
      <c r="A75" s="335" t="s">
        <v>188</v>
      </c>
      <c r="B75" s="336" t="s">
        <v>189</v>
      </c>
      <c r="C75" s="337" t="s">
        <v>190</v>
      </c>
      <c r="D75" s="338">
        <v>130</v>
      </c>
      <c r="E75" s="339">
        <v>130</v>
      </c>
      <c r="F75" s="339">
        <v>104</v>
      </c>
      <c r="G75" s="339">
        <v>104</v>
      </c>
      <c r="H75" s="339">
        <v>151</v>
      </c>
      <c r="I75" s="340">
        <v>160</v>
      </c>
      <c r="J75" s="340">
        <v>155</v>
      </c>
      <c r="K75" s="339"/>
      <c r="L75" s="341">
        <v>174</v>
      </c>
      <c r="M75" s="341">
        <v>152</v>
      </c>
      <c r="N75" s="339">
        <v>61</v>
      </c>
      <c r="O75" s="341">
        <v>176</v>
      </c>
      <c r="P75" s="341">
        <v>156</v>
      </c>
      <c r="Q75" s="342">
        <v>85</v>
      </c>
      <c r="R75" s="343"/>
      <c r="S75" s="344">
        <v>0</v>
      </c>
      <c r="T75" s="345">
        <v>0</v>
      </c>
      <c r="U75" s="346">
        <f>SUM(D75:T75)</f>
        <v>1738</v>
      </c>
      <c r="V75" s="84"/>
    </row>
    <row r="76" spans="1:22" ht="30" customHeight="1" thickBot="1" x14ac:dyDescent="0.3">
      <c r="A76" s="347" t="s">
        <v>191</v>
      </c>
      <c r="B76" s="348" t="s">
        <v>192</v>
      </c>
      <c r="C76" s="349" t="s">
        <v>190</v>
      </c>
      <c r="D76" s="338">
        <f>D15</f>
        <v>5</v>
      </c>
      <c r="E76" s="338">
        <f t="shared" ref="E76:T76" si="10">E15</f>
        <v>5</v>
      </c>
      <c r="F76" s="338">
        <f t="shared" si="10"/>
        <v>5</v>
      </c>
      <c r="G76" s="338">
        <f t="shared" si="10"/>
        <v>5</v>
      </c>
      <c r="H76" s="338">
        <f t="shared" si="10"/>
        <v>5</v>
      </c>
      <c r="I76" s="338">
        <f t="shared" si="10"/>
        <v>6</v>
      </c>
      <c r="J76" s="338">
        <f t="shared" si="10"/>
        <v>6</v>
      </c>
      <c r="K76" s="338"/>
      <c r="L76" s="350">
        <f t="shared" si="10"/>
        <v>5</v>
      </c>
      <c r="M76" s="350">
        <f t="shared" si="10"/>
        <v>5</v>
      </c>
      <c r="N76" s="338">
        <f t="shared" si="10"/>
        <v>2</v>
      </c>
      <c r="O76" s="350">
        <f t="shared" si="10"/>
        <v>5</v>
      </c>
      <c r="P76" s="350">
        <f t="shared" si="10"/>
        <v>4</v>
      </c>
      <c r="Q76" s="351">
        <f t="shared" si="10"/>
        <v>2</v>
      </c>
      <c r="R76" s="350">
        <f t="shared" si="10"/>
        <v>4</v>
      </c>
      <c r="S76" s="338">
        <f t="shared" si="10"/>
        <v>4</v>
      </c>
      <c r="T76" s="350">
        <f t="shared" si="10"/>
        <v>4</v>
      </c>
      <c r="U76" s="346">
        <f>SUM(D76:T76)</f>
        <v>72</v>
      </c>
      <c r="V76" s="321"/>
    </row>
    <row r="77" spans="1:22" ht="30.75" customHeight="1" x14ac:dyDescent="0.25">
      <c r="B77" s="352"/>
      <c r="C77" s="352"/>
    </row>
    <row r="78" spans="1:22" ht="27.75" customHeight="1" x14ac:dyDescent="0.25">
      <c r="B78" s="352"/>
      <c r="C78" s="352"/>
    </row>
    <row r="79" spans="1:22" ht="30" customHeight="1" x14ac:dyDescent="0.25">
      <c r="B79" s="352"/>
      <c r="C79" s="352"/>
    </row>
    <row r="81" spans="3:6" x14ac:dyDescent="0.25">
      <c r="C81" s="354"/>
    </row>
    <row r="83" spans="3:6" x14ac:dyDescent="0.25">
      <c r="E83" s="355"/>
      <c r="F83" s="355"/>
    </row>
  </sheetData>
  <mergeCells count="37">
    <mergeCell ref="B77:C77"/>
    <mergeCell ref="B78:C78"/>
    <mergeCell ref="B79:C79"/>
    <mergeCell ref="X36:AG37"/>
    <mergeCell ref="A52:B52"/>
    <mergeCell ref="A53:B53"/>
    <mergeCell ref="A61:B61"/>
    <mergeCell ref="A62:B62"/>
    <mergeCell ref="A64:C64"/>
    <mergeCell ref="A24:B24"/>
    <mergeCell ref="A25:B25"/>
    <mergeCell ref="A32:C32"/>
    <mergeCell ref="A33:C33"/>
    <mergeCell ref="A34:C34"/>
    <mergeCell ref="A35:C35"/>
    <mergeCell ref="A18:B18"/>
    <mergeCell ref="A19:B19"/>
    <mergeCell ref="A20:B20"/>
    <mergeCell ref="A21:B21"/>
    <mergeCell ref="A22:B22"/>
    <mergeCell ref="A23:B23"/>
    <mergeCell ref="A9:A10"/>
    <mergeCell ref="B9:C9"/>
    <mergeCell ref="B10:C10"/>
    <mergeCell ref="A11:C11"/>
    <mergeCell ref="A12:C12"/>
    <mergeCell ref="A17:B17"/>
    <mergeCell ref="A1:V1"/>
    <mergeCell ref="A2:C2"/>
    <mergeCell ref="U2:U13"/>
    <mergeCell ref="V2:V13"/>
    <mergeCell ref="A3:C3"/>
    <mergeCell ref="A4:C4"/>
    <mergeCell ref="A5:C5"/>
    <mergeCell ref="A6:C6"/>
    <mergeCell ref="A7:C7"/>
    <mergeCell ref="A8:C8"/>
  </mergeCells>
  <pageMargins left="0" right="0" top="0" bottom="0" header="0" footer="0"/>
  <pageSetup paperSize="8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нагрузки по ст С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Olga Gemonova</cp:lastModifiedBy>
  <dcterms:created xsi:type="dcterms:W3CDTF">2015-06-05T18:17:20Z</dcterms:created>
  <dcterms:modified xsi:type="dcterms:W3CDTF">2026-06-17T13:55:43Z</dcterms:modified>
</cp:coreProperties>
</file>