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Z:\Общие документы\ОАиП\Рук. проектов ОАиП\Гемонова О.С\7 фаза\"/>
    </mc:Choice>
  </mc:AlternateContent>
  <xr:revisionPtr revIDLastSave="0" documentId="13_ncr:1_{774B4C05-B9E6-410C-869C-E30B9D2BB701}" xr6:coauthVersionLast="47" xr6:coauthVersionMax="47" xr10:uidLastSave="{00000000-0000-0000-0000-000000000000}"/>
  <bookViews>
    <workbookView xWindow="-5400" yWindow="-21720" windowWidth="38640" windowHeight="21120" activeTab="1" xr2:uid="{00000000-000D-0000-FFFF-FFFF00000000}"/>
  </bookViews>
  <sheets>
    <sheet name="Sheet1" sheetId="1" r:id="rId1"/>
    <sheet name=" нагрузки по ст С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9" i="2" l="1"/>
  <c r="P69" i="2"/>
  <c r="V69" i="2" s="1"/>
  <c r="T68" i="2"/>
  <c r="O68" i="2"/>
  <c r="N68" i="2"/>
  <c r="M68" i="2"/>
  <c r="L68" i="2"/>
  <c r="K68" i="2"/>
  <c r="J68" i="2"/>
  <c r="I68" i="2"/>
  <c r="H68" i="2"/>
  <c r="F68" i="2"/>
  <c r="E68" i="2"/>
  <c r="D68" i="2"/>
  <c r="T67" i="2"/>
  <c r="P67" i="2"/>
  <c r="V67" i="2" s="1"/>
  <c r="T66" i="2"/>
  <c r="P66" i="2"/>
  <c r="V66" i="2" s="1"/>
  <c r="T65" i="2"/>
  <c r="P65" i="2"/>
  <c r="V65" i="2" s="1"/>
  <c r="V64" i="2"/>
  <c r="T64" i="2"/>
  <c r="P64" i="2"/>
  <c r="T63" i="2"/>
  <c r="P63" i="2"/>
  <c r="V63" i="2" s="1"/>
  <c r="T62" i="2"/>
  <c r="P62" i="2"/>
  <c r="V62" i="2" s="1"/>
  <c r="T61" i="2"/>
  <c r="P61" i="2"/>
  <c r="V61" i="2" s="1"/>
  <c r="T60" i="2"/>
  <c r="T58" i="2" s="1"/>
  <c r="P60" i="2"/>
  <c r="T59" i="2"/>
  <c r="P59" i="2"/>
  <c r="V59" i="2" s="1"/>
  <c r="U58" i="2"/>
  <c r="S58" i="2"/>
  <c r="R58" i="2"/>
  <c r="Q58" i="2"/>
  <c r="O58" i="2"/>
  <c r="N58" i="2"/>
  <c r="M58" i="2"/>
  <c r="P58" i="2" s="1"/>
  <c r="L58" i="2"/>
  <c r="K58" i="2"/>
  <c r="J58" i="2"/>
  <c r="I58" i="2"/>
  <c r="H58" i="2"/>
  <c r="G58" i="2"/>
  <c r="F58" i="2"/>
  <c r="E58" i="2"/>
  <c r="D58" i="2"/>
  <c r="T57" i="2"/>
  <c r="P57" i="2"/>
  <c r="T56" i="2"/>
  <c r="V56" i="2" s="1"/>
  <c r="P56" i="2"/>
  <c r="T55" i="2"/>
  <c r="T54" i="2"/>
  <c r="T53" i="2"/>
  <c r="T52" i="2"/>
  <c r="T51" i="2"/>
  <c r="J51" i="2"/>
  <c r="T50" i="2"/>
  <c r="P50" i="2"/>
  <c r="V50" i="2" s="1"/>
  <c r="T49" i="2"/>
  <c r="P49" i="2"/>
  <c r="V49" i="2" s="1"/>
  <c r="T48" i="2"/>
  <c r="S48" i="2"/>
  <c r="R48" i="2"/>
  <c r="Q48" i="2"/>
  <c r="O48" i="2"/>
  <c r="N48" i="2"/>
  <c r="M48" i="2"/>
  <c r="L48" i="2"/>
  <c r="K48" i="2"/>
  <c r="J48" i="2"/>
  <c r="I48" i="2"/>
  <c r="H48" i="2"/>
  <c r="G48" i="2"/>
  <c r="F48" i="2"/>
  <c r="P48" i="2" s="1"/>
  <c r="V48" i="2" s="1"/>
  <c r="E48" i="2"/>
  <c r="D48" i="2"/>
  <c r="T46" i="2"/>
  <c r="P46" i="2"/>
  <c r="T45" i="2"/>
  <c r="P45" i="2"/>
  <c r="V45" i="2" s="1"/>
  <c r="T41" i="2"/>
  <c r="P41" i="2"/>
  <c r="V41" i="2" s="1"/>
  <c r="T40" i="2"/>
  <c r="P40" i="2"/>
  <c r="V40" i="2" s="1"/>
  <c r="R38" i="2"/>
  <c r="Q38" i="2"/>
  <c r="T38" i="2" s="1"/>
  <c r="O38" i="2"/>
  <c r="N38" i="2"/>
  <c r="M38" i="2"/>
  <c r="L38" i="2"/>
  <c r="K38" i="2"/>
  <c r="J38" i="2"/>
  <c r="I38" i="2"/>
  <c r="H38" i="2"/>
  <c r="G38" i="2"/>
  <c r="F38" i="2"/>
  <c r="P38" i="2" s="1"/>
  <c r="E38" i="2"/>
  <c r="D38" i="2"/>
  <c r="T37" i="2"/>
  <c r="P37" i="2"/>
  <c r="V37" i="2" s="1"/>
  <c r="T36" i="2"/>
  <c r="P36" i="2"/>
  <c r="V36" i="2" s="1"/>
  <c r="T35" i="2"/>
  <c r="P35" i="2"/>
  <c r="V35" i="2" s="1"/>
  <c r="T34" i="2"/>
  <c r="V34" i="2" s="1"/>
  <c r="P34" i="2"/>
  <c r="T33" i="2"/>
  <c r="P33" i="2"/>
  <c r="V33" i="2" s="1"/>
  <c r="T32" i="2"/>
  <c r="P32" i="2"/>
  <c r="V32" i="2" s="1"/>
  <c r="U31" i="2"/>
  <c r="R31" i="2"/>
  <c r="Q31" i="2"/>
  <c r="T31" i="2" s="1"/>
  <c r="O31" i="2"/>
  <c r="P31" i="2" s="1"/>
  <c r="V31" i="2" s="1"/>
  <c r="N31" i="2"/>
  <c r="M31" i="2"/>
  <c r="L31" i="2"/>
  <c r="K31" i="2"/>
  <c r="J31" i="2"/>
  <c r="I31" i="2"/>
  <c r="H31" i="2"/>
  <c r="G31" i="2"/>
  <c r="F31" i="2"/>
  <c r="E31" i="2"/>
  <c r="D31" i="2"/>
  <c r="T28" i="2"/>
  <c r="T27" i="2"/>
  <c r="V27" i="2" s="1"/>
  <c r="P27" i="2"/>
  <c r="T26" i="2"/>
  <c r="P26" i="2"/>
  <c r="V26" i="2" s="1"/>
  <c r="T25" i="2"/>
  <c r="P25" i="2"/>
  <c r="V25" i="2" s="1"/>
  <c r="T24" i="2"/>
  <c r="P24" i="2"/>
  <c r="V24" i="2" s="1"/>
  <c r="T23" i="2"/>
  <c r="P23" i="2"/>
  <c r="V23" i="2" s="1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O21" i="2"/>
  <c r="P21" i="2" s="1"/>
  <c r="N21" i="2"/>
  <c r="M21" i="2"/>
  <c r="L21" i="2"/>
  <c r="K21" i="2"/>
  <c r="J21" i="2"/>
  <c r="I21" i="2"/>
  <c r="H21" i="2"/>
  <c r="G21" i="2"/>
  <c r="F21" i="2"/>
  <c r="E21" i="2"/>
  <c r="D21" i="2"/>
  <c r="P20" i="2"/>
  <c r="P19" i="2"/>
  <c r="P18" i="2"/>
  <c r="P17" i="2"/>
  <c r="P16" i="2"/>
  <c r="G15" i="2"/>
  <c r="G68" i="2" s="1"/>
  <c r="P68" i="2" s="1"/>
  <c r="V68" i="2" s="1"/>
  <c r="P14" i="2"/>
  <c r="V58" i="2" l="1"/>
  <c r="V38" i="2"/>
  <c r="V57" i="2"/>
  <c r="V60" i="2"/>
  <c r="P1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Olga Gemonova</author>
  </authors>
  <commentList>
    <comment ref="D26" authorId="0" shapeId="0" xr:uid="{9D61FDEC-9BE3-4FF2-8E0D-0B3C6E0F6E88}">
      <text>
        <r>
          <rPr>
            <b/>
            <sz val="9"/>
            <color indexed="81"/>
            <rFont val="Tahoma"/>
            <family val="2"/>
            <charset val="204"/>
          </rPr>
          <t>Olga Gemonova: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ahoma"/>
            <family val="2"/>
            <charset val="204"/>
          </rPr>
          <t>Экспертиза 30.03.26</t>
        </r>
      </text>
    </comment>
    <comment ref="E26" authorId="0" shapeId="0" xr:uid="{1E75F1A6-C301-46C7-8B66-23CE6042D8C0}">
      <text>
        <r>
          <rPr>
            <b/>
            <sz val="9"/>
            <color indexed="81"/>
            <rFont val="Tahoma"/>
            <family val="2"/>
            <charset val="204"/>
          </rPr>
          <t>Olga Gemonova: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ahoma"/>
            <family val="2"/>
            <charset val="204"/>
          </rPr>
          <t>Экспертиза 04.03.26</t>
        </r>
      </text>
    </comment>
    <comment ref="F26" authorId="0" shapeId="0" xr:uid="{DE2A11E7-B35C-4B33-B9DE-AA16365C5A91}">
      <text>
        <r>
          <rPr>
            <b/>
            <sz val="9"/>
            <color indexed="81"/>
            <rFont val="Tahoma"/>
            <family val="2"/>
            <charset val="204"/>
          </rPr>
          <t>Olga Gemonova: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ahoma"/>
            <family val="2"/>
            <charset val="204"/>
          </rPr>
          <t>Экспертиза 18.02.26</t>
        </r>
      </text>
    </comment>
    <comment ref="G26" authorId="0" shapeId="0" xr:uid="{96695122-C263-4DA8-8D39-4A1A276B48F0}">
      <text>
        <r>
          <rPr>
            <b/>
            <sz val="9"/>
            <color indexed="81"/>
            <rFont val="Tahoma"/>
            <family val="2"/>
            <charset val="204"/>
          </rPr>
          <t>Olga Gemonova: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ahoma"/>
            <family val="2"/>
            <charset val="204"/>
          </rPr>
          <t>Экспертиза 24.03.26</t>
        </r>
      </text>
    </comment>
    <comment ref="H26" authorId="0" shapeId="0" xr:uid="{1781FAA1-9E58-4849-8E0B-F45BC6175E08}">
      <text>
        <r>
          <rPr>
            <b/>
            <sz val="9"/>
            <color indexed="81"/>
            <rFont val="Tahoma"/>
            <family val="2"/>
            <charset val="204"/>
          </rPr>
          <t>Olga Gemonova: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ahoma"/>
            <family val="2"/>
            <charset val="204"/>
          </rPr>
          <t>Экспертиза 06.02.26</t>
        </r>
      </text>
    </comment>
    <comment ref="I26" authorId="0" shapeId="0" xr:uid="{FE197703-A39E-40BE-AA98-85C3E24A9730}">
      <text>
        <r>
          <rPr>
            <b/>
            <sz val="9"/>
            <color indexed="81"/>
            <rFont val="Tahoma"/>
            <family val="2"/>
            <charset val="204"/>
          </rPr>
          <t>Olga Gemonova: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ahoma"/>
            <family val="2"/>
            <charset val="204"/>
          </rPr>
          <t>Экспертиза 13.03.26</t>
        </r>
      </text>
    </comment>
    <comment ref="J26" authorId="0" shapeId="0" xr:uid="{69A9DCB3-BEAB-426D-91CE-E75D58256176}">
      <text>
        <r>
          <rPr>
            <b/>
            <sz val="9"/>
            <color indexed="81"/>
            <rFont val="Tahoma"/>
            <family val="2"/>
            <charset val="204"/>
          </rPr>
          <t>Olga Gemonova</t>
        </r>
        <r>
          <rPr>
            <b/>
            <sz val="12"/>
            <color indexed="81"/>
            <rFont val="Tahoma"/>
            <family val="2"/>
            <charset val="204"/>
          </rPr>
          <t>:
Экспертиза 24.02.26</t>
        </r>
      </text>
    </comment>
    <comment ref="K26" authorId="0" shapeId="0" xr:uid="{3B31FFDB-EE52-4722-9EC7-546D98CC91BB}">
      <text>
        <r>
          <rPr>
            <b/>
            <sz val="9"/>
            <color indexed="81"/>
            <rFont val="Tahoma"/>
            <family val="2"/>
            <charset val="204"/>
          </rPr>
          <t>Olga Gemonova: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ahoma"/>
            <family val="2"/>
            <charset val="204"/>
          </rPr>
          <t>Экспертиза 24.02.26</t>
        </r>
      </text>
    </comment>
    <comment ref="L26" authorId="0" shapeId="0" xr:uid="{55D039CA-CBB9-49C3-9C89-60C1E27E1B3C}">
      <text>
        <r>
          <rPr>
            <b/>
            <sz val="9"/>
            <color indexed="81"/>
            <rFont val="Tahoma"/>
            <family val="2"/>
            <charset val="204"/>
          </rPr>
          <t>Olga Gemonova: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ahoma"/>
            <family val="2"/>
            <charset val="204"/>
          </rPr>
          <t>Экспертиза 12.12.25</t>
        </r>
      </text>
    </comment>
    <comment ref="M26" authorId="0" shapeId="0" xr:uid="{8E0A187E-AB76-4851-BA14-F92BCB966C52}">
      <text>
        <r>
          <rPr>
            <b/>
            <sz val="9"/>
            <color indexed="81"/>
            <rFont val="Tahoma"/>
            <family val="2"/>
            <charset val="204"/>
          </rPr>
          <t>Olga Gemonova: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ahoma"/>
            <family val="2"/>
            <charset val="204"/>
          </rPr>
          <t>Экспертиза 28.11.25</t>
        </r>
      </text>
    </comment>
    <comment ref="N26" authorId="0" shapeId="0" xr:uid="{924936FB-4D64-4CAC-914B-91B3DC1995EA}">
      <text>
        <r>
          <rPr>
            <b/>
            <sz val="9"/>
            <color indexed="81"/>
            <rFont val="Tahoma"/>
            <family val="2"/>
            <charset val="204"/>
          </rPr>
          <t>Olga Gemonova: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ahoma"/>
            <family val="2"/>
            <charset val="204"/>
          </rPr>
          <t xml:space="preserve">Экспертиза 14.01.26
</t>
        </r>
      </text>
    </comment>
  </commentList>
</comments>
</file>

<file path=xl/sharedStrings.xml><?xml version="1.0" encoding="utf-8"?>
<sst xmlns="http://schemas.openxmlformats.org/spreadsheetml/2006/main" count="305" uniqueCount="171">
  <si>
    <t>Сводная ведомость нагрузок 7 квартал. Застройка</t>
  </si>
  <si>
    <t>1 ПК</t>
  </si>
  <si>
    <t>2 ПК</t>
  </si>
  <si>
    <t>3 ПК</t>
  </si>
  <si>
    <t>4 ПК</t>
  </si>
  <si>
    <t>5 ПК</t>
  </si>
  <si>
    <t>6 ПК</t>
  </si>
  <si>
    <t>7 ПК</t>
  </si>
  <si>
    <t>8 ПК</t>
  </si>
  <si>
    <t>9 ПК</t>
  </si>
  <si>
    <t>10 ПК</t>
  </si>
  <si>
    <t>11 ПК</t>
  </si>
  <si>
    <t>12 ПК</t>
  </si>
  <si>
    <t>13 ПК паркинг</t>
  </si>
  <si>
    <t>14 ПК паркинг</t>
  </si>
  <si>
    <t>15 ПК парк</t>
  </si>
  <si>
    <t>Поликлиника</t>
  </si>
  <si>
    <t>Итого</t>
  </si>
  <si>
    <t>ТУ</t>
  </si>
  <si>
    <t>Руководитель проекта</t>
  </si>
  <si>
    <t>Олехнович Николай            (29) 313 68 20</t>
  </si>
  <si>
    <t>Урванцев Максим              (29) 370 49 77</t>
  </si>
  <si>
    <t>Новикова Алена (29) 333 38 44</t>
  </si>
  <si>
    <t>Новикова Алена (29) 333 38 45</t>
  </si>
  <si>
    <t>Волчков Владимир    (29) 340 70 52</t>
  </si>
  <si>
    <t>Липень Надежда ( 29) 769 06 34</t>
  </si>
  <si>
    <t>Фиалко Андрей (29) 565 06 37</t>
  </si>
  <si>
    <t>Назарчук Максим           (29) 366 95 81</t>
  </si>
  <si>
    <t>Мурашевич Александр (33) 317 43 30</t>
  </si>
  <si>
    <t>Назарчук Максим           (29) 366 95 82</t>
  </si>
  <si>
    <t>Проектировщик</t>
  </si>
  <si>
    <t>КЖ-проект</t>
  </si>
  <si>
    <t>КЭП</t>
  </si>
  <si>
    <t>ТМ Ермольчика</t>
  </si>
  <si>
    <t>Проект-М</t>
  </si>
  <si>
    <t>ПРИС</t>
  </si>
  <si>
    <t>КЖ-Проект</t>
  </si>
  <si>
    <t>Бетолит</t>
  </si>
  <si>
    <t>ИССП</t>
  </si>
  <si>
    <t>БрестКадПроект</t>
  </si>
  <si>
    <t>Риверсайд</t>
  </si>
  <si>
    <t>ГИП проекта (контакт)</t>
  </si>
  <si>
    <t>Елена                    (29) 807 90 79</t>
  </si>
  <si>
    <t>Федченко Антон (29) 708 15 01</t>
  </si>
  <si>
    <t>Павловский Евгений              (29) 648 37 91</t>
  </si>
  <si>
    <t>Васильев Денис Игоревич          (44) 731 51 76</t>
  </si>
  <si>
    <t>Нагула Дмитрий   (29) 170 70 24</t>
  </si>
  <si>
    <t>Елена                 (29) 807 90 79</t>
  </si>
  <si>
    <t>Алексей Николаевич          (29) 618 11 22</t>
  </si>
  <si>
    <t>Павловский Евгений               (29) 648 37 91</t>
  </si>
  <si>
    <t>Афонченко Алла (29) 255 15 53</t>
  </si>
  <si>
    <t>Герус Антон         (29) 639 19 71</t>
  </si>
  <si>
    <t>Евгения (29) 807 57 22</t>
  </si>
  <si>
    <t>Владимир (29) 794 48 18</t>
  </si>
  <si>
    <t>Раздел ВК - разработчик (контакт)</t>
  </si>
  <si>
    <t>Елена (29) 807 90 79</t>
  </si>
  <si>
    <t>Николай (29) 7589718</t>
  </si>
  <si>
    <t>нач. отдела Мазура Александр (тел. ‪+37529 76113897‬, эл. почта gip@ermolchik.com)</t>
  </si>
  <si>
    <t>Елена                    (29) 807 90 80</t>
  </si>
  <si>
    <t>Владислав Клопатюк
+375 25 923 1225‬</t>
  </si>
  <si>
    <t xml:space="preserve">Бердникович Андрей
8(029) 180 80 53 </t>
  </si>
  <si>
    <t>Елена                 (29) 807 90 80</t>
  </si>
  <si>
    <t>Новик Алена                   29 209 90 19</t>
  </si>
  <si>
    <t>Афонченко Алла (29) 255 15 54</t>
  </si>
  <si>
    <t>Маргарита                       (29) 846 95 52</t>
  </si>
  <si>
    <t>Раздел ОВ - разработчик (контакт)</t>
  </si>
  <si>
    <t>нач. отдела Асташенок Дмитрий (тел. ‪+37529 6881606, эл. почта gip@ermolchik.com)</t>
  </si>
  <si>
    <t>Елена                    (29) 807 90 81</t>
  </si>
  <si>
    <t>Александр Нартов
‪+375293860281</t>
  </si>
  <si>
    <t>Афоничева Надя
 ‪ ‪+375(29) 180 70 32‬</t>
  </si>
  <si>
    <t>Елена                 (29) 807 90 81</t>
  </si>
  <si>
    <t>Новикова Татьяна           29 154 79 49</t>
  </si>
  <si>
    <t>Афонченко Алла (29) 255 15 55</t>
  </si>
  <si>
    <t xml:space="preserve"> Сергей                      (29) 744 61 47</t>
  </si>
  <si>
    <t>Раздел Э - разработчик (контакт)</t>
  </si>
  <si>
    <t>Борис (29) 9845544</t>
  </si>
  <si>
    <t>нач. отдела Шалаев Андрей (тел. ‪+375293574857 эл. почта gip@ermolchik.com)</t>
  </si>
  <si>
    <t>Елена                    (29) 807 90 82</t>
  </si>
  <si>
    <t>Алексей Агейченко
‪+375292997880‬</t>
  </si>
  <si>
    <t xml:space="preserve">Трубчик Галина
 ‪+375(29) 357 69 41‬ </t>
  </si>
  <si>
    <t>Елена                 (29) 807 90 82</t>
  </si>
  <si>
    <t>Салахов Евгений               +79897032773</t>
  </si>
  <si>
    <t>Афонченко Алла (29) 255 15 56</t>
  </si>
  <si>
    <t xml:space="preserve">Сергей                          (29) 509 63 62 </t>
  </si>
  <si>
    <t>Вводы выпуски - дата согласования (ниже нуля) 1 лист стадия А</t>
  </si>
  <si>
    <t>Согласовано</t>
  </si>
  <si>
    <t>МИП</t>
  </si>
  <si>
    <t>Отметки - дата согласования (ноль) 1 лист стадия А</t>
  </si>
  <si>
    <t>Инсоляции - дата согласования (1  этаж,  типовой этаж, при необ. другие)</t>
  </si>
  <si>
    <t>Этажность</t>
  </si>
  <si>
    <t>7-9-7-7</t>
  </si>
  <si>
    <t>9-7-7</t>
  </si>
  <si>
    <t>7-9-8-6</t>
  </si>
  <si>
    <t>8-8-10-8</t>
  </si>
  <si>
    <t>7-7-8-8</t>
  </si>
  <si>
    <t>7-9-9-7</t>
  </si>
  <si>
    <t>7-9-9-9</t>
  </si>
  <si>
    <t>8-8-10-10</t>
  </si>
  <si>
    <t>6-8-8-8</t>
  </si>
  <si>
    <t>8-8-9-7</t>
  </si>
  <si>
    <t>8-10-10-8</t>
  </si>
  <si>
    <t>7-7-7-9-7</t>
  </si>
  <si>
    <t>Кол-во секций</t>
  </si>
  <si>
    <t>Кол-во квартир</t>
  </si>
  <si>
    <t xml:space="preserve"> </t>
  </si>
  <si>
    <t>шт.</t>
  </si>
  <si>
    <t>1-ком. жилая с кухонным оборудованием</t>
  </si>
  <si>
    <t>2-х ком. жил. с кух. обор. + спальня</t>
  </si>
  <si>
    <t>3-х ком. жил. с кух. обор. + 2 спальни</t>
  </si>
  <si>
    <t>4-х ком. жил. с кух. обор. +  3 спальни</t>
  </si>
  <si>
    <t>5-ти ком. жил. с кух. обор. + 4 спальни</t>
  </si>
  <si>
    <t>Население 45 м2/чел.</t>
  </si>
  <si>
    <t>чел.</t>
  </si>
  <si>
    <t>Население 3 чел/кв.</t>
  </si>
  <si>
    <t>Строительный объем</t>
  </si>
  <si>
    <t>м3</t>
  </si>
  <si>
    <t>Площадь застройки</t>
  </si>
  <si>
    <t>м2</t>
  </si>
  <si>
    <t>Площадь жилого здания</t>
  </si>
  <si>
    <t>Общая площадь  квартир</t>
  </si>
  <si>
    <t>Встроенные помещения</t>
  </si>
  <si>
    <t>Количество маш/мест</t>
  </si>
  <si>
    <t>Класс функциональной пожарной опастности</t>
  </si>
  <si>
    <t>Ф 1.3</t>
  </si>
  <si>
    <t>Ф 1.3 и Ф 3.1</t>
  </si>
  <si>
    <t>Степень огнестойкости жилого здания</t>
  </si>
  <si>
    <t>II</t>
  </si>
  <si>
    <t>1. Теплоснабжение:</t>
  </si>
  <si>
    <t>Всего:</t>
  </si>
  <si>
    <t>Гкал/час</t>
  </si>
  <si>
    <t>в том числе жилье:</t>
  </si>
  <si>
    <t>отопление</t>
  </si>
  <si>
    <t>вентиляция</t>
  </si>
  <si>
    <t>горячее водоснабжение</t>
  </si>
  <si>
    <t>в том числе встроенные помещения:</t>
  </si>
  <si>
    <t>2. Водоснабжение:</t>
  </si>
  <si>
    <r>
      <t>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 xml:space="preserve">/сут </t>
    </r>
  </si>
  <si>
    <t>питьевое</t>
  </si>
  <si>
    <r>
      <t>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/час</t>
    </r>
  </si>
  <si>
    <t xml:space="preserve">л/сек </t>
  </si>
  <si>
    <t>в том числе встроенные</t>
  </si>
  <si>
    <t>техническое</t>
  </si>
  <si>
    <r>
      <t>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/сут</t>
    </r>
  </si>
  <si>
    <t xml:space="preserve">Напор с указанием отметки </t>
  </si>
  <si>
    <t>Мпа</t>
  </si>
  <si>
    <t xml:space="preserve">         Отметка с которой считается напор                    низ трубы</t>
  </si>
  <si>
    <t>минус 1,5 метра от уровня земли</t>
  </si>
  <si>
    <t>232,85 низ тр.</t>
  </si>
  <si>
    <t>3. Водоотведение:</t>
  </si>
  <si>
    <t>хоз.-бытовое</t>
  </si>
  <si>
    <t>0.377</t>
  </si>
  <si>
    <t>Расход дождевых стоков</t>
  </si>
  <si>
    <t>производственное (только К3)</t>
  </si>
  <si>
    <t>4. Площадь застраиваемого участка</t>
  </si>
  <si>
    <t>Га</t>
  </si>
  <si>
    <t>электрозарядки улица</t>
  </si>
  <si>
    <t>5.Электроснабжение</t>
  </si>
  <si>
    <t>Всего</t>
  </si>
  <si>
    <t>кВт</t>
  </si>
  <si>
    <t>I категория</t>
  </si>
  <si>
    <t>II категория</t>
  </si>
  <si>
    <t>III категория</t>
  </si>
  <si>
    <t xml:space="preserve">нагрев </t>
  </si>
  <si>
    <t>6. Телефонизация:</t>
  </si>
  <si>
    <t>гор. телефонов</t>
  </si>
  <si>
    <t>номеров</t>
  </si>
  <si>
    <t>8. Телефикация</t>
  </si>
  <si>
    <t>абонентов</t>
  </si>
  <si>
    <t>кол-во</t>
  </si>
  <si>
    <t>9.Диспетчеризация</t>
  </si>
  <si>
    <t>лифтов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</si>
</sst>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0"/>
      <name val="Arial Cyr"/>
      <charset val="204"/>
    </font>
    <font>
      <b/>
      <sz val="18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5" tint="-0.499984740745262"/>
      <name val="Times New Roman"/>
      <family val="1"/>
      <charset val="204"/>
    </font>
    <font>
      <b/>
      <sz val="20"/>
      <color rgb="FFFF0000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vertAlign val="superscript"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43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1" fillId="0" borderId="0" xfId="1"/>
    <xf numFmtId="0" fontId="3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6" fillId="0" borderId="10" xfId="1" applyFont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7" fillId="0" borderId="11" xfId="1" applyFont="1" applyBorder="1" applyAlignment="1">
      <alignment horizontal="left" vertical="top" wrapText="1"/>
    </xf>
    <xf numFmtId="0" fontId="7" fillId="2" borderId="11" xfId="1" applyFont="1" applyFill="1" applyBorder="1" applyAlignment="1">
      <alignment horizontal="left" vertical="top" wrapText="1"/>
    </xf>
    <xf numFmtId="0" fontId="7" fillId="2" borderId="12" xfId="1" applyFont="1" applyFill="1" applyBorder="1" applyAlignment="1">
      <alignment horizontal="left" vertical="top" wrapText="1"/>
    </xf>
    <xf numFmtId="0" fontId="6" fillId="4" borderId="9" xfId="1" applyFont="1" applyFill="1" applyBorder="1" applyAlignment="1">
      <alignment horizontal="center" vertical="center"/>
    </xf>
    <xf numFmtId="0" fontId="7" fillId="0" borderId="13" xfId="1" applyFont="1" applyBorder="1" applyAlignment="1">
      <alignment horizontal="left" vertical="top" wrapText="1"/>
    </xf>
    <xf numFmtId="0" fontId="7" fillId="0" borderId="14" xfId="1" applyFont="1" applyBorder="1" applyAlignment="1">
      <alignment horizontal="left" vertical="top" wrapText="1"/>
    </xf>
    <xf numFmtId="0" fontId="7" fillId="0" borderId="12" xfId="1" applyFont="1" applyBorder="1" applyAlignment="1">
      <alignment horizontal="left" vertical="top" wrapText="1"/>
    </xf>
    <xf numFmtId="0" fontId="1" fillId="0" borderId="9" xfId="1" applyBorder="1"/>
    <xf numFmtId="0" fontId="3" fillId="0" borderId="15" xfId="1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6" fillId="0" borderId="17" xfId="1" applyFont="1" applyBorder="1" applyAlignment="1">
      <alignment vertical="center"/>
    </xf>
    <xf numFmtId="0" fontId="6" fillId="0" borderId="18" xfId="1" applyFont="1" applyBorder="1" applyAlignment="1">
      <alignment vertical="center"/>
    </xf>
    <xf numFmtId="0" fontId="6" fillId="2" borderId="18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 wrapText="1"/>
    </xf>
    <xf numFmtId="0" fontId="6" fillId="4" borderId="16" xfId="1" applyFont="1" applyFill="1" applyBorder="1" applyAlignment="1">
      <alignment horizontal="center" vertical="center"/>
    </xf>
    <xf numFmtId="0" fontId="6" fillId="0" borderId="19" xfId="1" applyFont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1" fillId="0" borderId="16" xfId="1" applyBorder="1"/>
    <xf numFmtId="0" fontId="6" fillId="0" borderId="21" xfId="1" applyFont="1" applyBorder="1" applyAlignment="1">
      <alignment vertical="center"/>
    </xf>
    <xf numFmtId="0" fontId="6" fillId="0" borderId="22" xfId="1" applyFont="1" applyBorder="1" applyAlignment="1">
      <alignment vertical="center"/>
    </xf>
    <xf numFmtId="0" fontId="7" fillId="2" borderId="22" xfId="1" applyFont="1" applyFill="1" applyBorder="1" applyAlignment="1">
      <alignment horizontal="left" vertical="top" wrapText="1"/>
    </xf>
    <xf numFmtId="0" fontId="7" fillId="2" borderId="22" xfId="1" applyFont="1" applyFill="1" applyBorder="1" applyAlignment="1">
      <alignment vertical="top" wrapText="1"/>
    </xf>
    <xf numFmtId="0" fontId="7" fillId="0" borderId="23" xfId="1" applyFont="1" applyBorder="1" applyAlignment="1">
      <alignment horizontal="left" vertical="top" wrapText="1"/>
    </xf>
    <xf numFmtId="0" fontId="6" fillId="4" borderId="24" xfId="1" applyFont="1" applyFill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7" fillId="0" borderId="22" xfId="1" applyFont="1" applyBorder="1" applyAlignment="1">
      <alignment horizontal="left" vertical="top" wrapText="1"/>
    </xf>
    <xf numFmtId="0" fontId="6" fillId="0" borderId="23" xfId="1" applyFont="1" applyBorder="1" applyAlignment="1">
      <alignment horizontal="center" vertical="center"/>
    </xf>
    <xf numFmtId="0" fontId="1" fillId="0" borderId="24" xfId="1" applyBorder="1"/>
    <xf numFmtId="0" fontId="6" fillId="0" borderId="26" xfId="1" applyFont="1" applyBorder="1" applyAlignment="1">
      <alignment vertical="center"/>
    </xf>
    <xf numFmtId="0" fontId="8" fillId="2" borderId="26" xfId="1" applyFont="1" applyFill="1" applyBorder="1" applyAlignment="1">
      <alignment horizontal="left" vertical="top" wrapText="1"/>
    </xf>
    <xf numFmtId="0" fontId="8" fillId="0" borderId="26" xfId="1" applyFont="1" applyBorder="1" applyAlignment="1">
      <alignment horizontal="left" vertical="top" wrapText="1"/>
    </xf>
    <xf numFmtId="0" fontId="8" fillId="0" borderId="27" xfId="1" applyFont="1" applyBorder="1" applyAlignment="1">
      <alignment horizontal="center" vertical="center" wrapText="1"/>
    </xf>
    <xf numFmtId="0" fontId="8" fillId="4" borderId="28" xfId="1" applyFont="1" applyFill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0" fontId="6" fillId="4" borderId="28" xfId="1" applyFont="1" applyFill="1" applyBorder="1" applyAlignment="1">
      <alignment horizontal="center" vertical="center"/>
    </xf>
    <xf numFmtId="0" fontId="1" fillId="0" borderId="28" xfId="1" applyBorder="1"/>
    <xf numFmtId="0" fontId="8" fillId="2" borderId="18" xfId="1" applyFont="1" applyFill="1" applyBorder="1" applyAlignment="1">
      <alignment horizontal="left" vertical="top" wrapText="1"/>
    </xf>
    <xf numFmtId="0" fontId="8" fillId="0" borderId="18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8" fillId="4" borderId="16" xfId="1" applyFont="1" applyFill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6" fillId="0" borderId="30" xfId="1" applyFont="1" applyBorder="1" applyAlignment="1">
      <alignment vertical="center"/>
    </xf>
    <xf numFmtId="0" fontId="8" fillId="2" borderId="31" xfId="1" applyFont="1" applyFill="1" applyBorder="1" applyAlignment="1">
      <alignment horizontal="left" vertical="top" wrapText="1"/>
    </xf>
    <xf numFmtId="0" fontId="9" fillId="0" borderId="30" xfId="1" applyFont="1" applyBorder="1" applyAlignment="1">
      <alignment horizontal="left" vertical="top"/>
    </xf>
    <xf numFmtId="0" fontId="8" fillId="2" borderId="32" xfId="1" applyFont="1" applyFill="1" applyBorder="1" applyAlignment="1">
      <alignment horizontal="left" vertical="top" wrapText="1"/>
    </xf>
    <xf numFmtId="0" fontId="8" fillId="2" borderId="30" xfId="1" applyFont="1" applyFill="1" applyBorder="1" applyAlignment="1">
      <alignment horizontal="left" vertical="top" wrapText="1"/>
    </xf>
    <xf numFmtId="0" fontId="8" fillId="0" borderId="31" xfId="1" applyFont="1" applyBorder="1" applyAlignment="1">
      <alignment horizontal="center" vertical="center" wrapText="1"/>
    </xf>
    <xf numFmtId="0" fontId="8" fillId="4" borderId="33" xfId="1" applyFont="1" applyFill="1" applyBorder="1" applyAlignment="1">
      <alignment horizontal="center" vertical="center" wrapText="1"/>
    </xf>
    <xf numFmtId="0" fontId="8" fillId="0" borderId="32" xfId="1" applyFont="1" applyBorder="1" applyAlignment="1">
      <alignment horizontal="center" vertical="center" wrapText="1"/>
    </xf>
    <xf numFmtId="0" fontId="8" fillId="0" borderId="30" xfId="1" applyFont="1" applyBorder="1" applyAlignment="1">
      <alignment horizontal="center" vertical="center" wrapText="1"/>
    </xf>
    <xf numFmtId="0" fontId="6" fillId="4" borderId="33" xfId="1" applyFont="1" applyFill="1" applyBorder="1" applyAlignment="1">
      <alignment horizontal="center" vertical="center"/>
    </xf>
    <xf numFmtId="0" fontId="1" fillId="0" borderId="33" xfId="1" applyBorder="1"/>
    <xf numFmtId="0" fontId="7" fillId="0" borderId="34" xfId="2" applyFont="1" applyBorder="1" applyAlignment="1">
      <alignment horizontal="center" vertical="top" wrapText="1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7" fillId="5" borderId="18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10" fillId="4" borderId="9" xfId="1" applyFont="1" applyFill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4" borderId="9" xfId="1" applyFont="1" applyFill="1" applyBorder="1" applyAlignment="1">
      <alignment horizontal="center" vertical="center"/>
    </xf>
    <xf numFmtId="0" fontId="7" fillId="0" borderId="9" xfId="1" applyFont="1" applyBorder="1"/>
    <xf numFmtId="0" fontId="7" fillId="0" borderId="35" xfId="2" applyFont="1" applyBorder="1" applyAlignment="1">
      <alignment horizontal="center" vertical="top" wrapText="1"/>
    </xf>
    <xf numFmtId="0" fontId="6" fillId="0" borderId="20" xfId="2" applyFont="1" applyBorder="1" applyAlignment="1">
      <alignment horizontal="center" vertical="center" wrapText="1"/>
    </xf>
    <xf numFmtId="0" fontId="6" fillId="0" borderId="19" xfId="2" applyFont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10" fillId="4" borderId="16" xfId="1" applyFont="1" applyFill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4" borderId="16" xfId="1" applyFont="1" applyFill="1" applyBorder="1" applyAlignment="1">
      <alignment horizontal="center" vertical="center"/>
    </xf>
    <xf numFmtId="0" fontId="7" fillId="0" borderId="16" xfId="1" applyFont="1" applyBorder="1"/>
    <xf numFmtId="0" fontId="7" fillId="0" borderId="36" xfId="2" applyFont="1" applyBorder="1" applyAlignment="1">
      <alignment horizontal="left" vertical="top" wrapText="1"/>
    </xf>
    <xf numFmtId="0" fontId="7" fillId="0" borderId="37" xfId="2" applyFont="1" applyBorder="1" applyAlignment="1">
      <alignment horizontal="left" vertical="top" wrapText="1"/>
    </xf>
    <xf numFmtId="0" fontId="7" fillId="0" borderId="19" xfId="2" applyFont="1" applyBorder="1" applyAlignment="1">
      <alignment horizontal="left" vertical="top" wrapText="1"/>
    </xf>
    <xf numFmtId="0" fontId="7" fillId="0" borderId="38" xfId="2" applyFont="1" applyBorder="1" applyAlignment="1">
      <alignment horizontal="left" vertical="top" wrapText="1"/>
    </xf>
    <xf numFmtId="0" fontId="7" fillId="0" borderId="39" xfId="2" applyFont="1" applyBorder="1" applyAlignment="1">
      <alignment horizontal="left" vertical="top" wrapText="1"/>
    </xf>
    <xf numFmtId="0" fontId="7" fillId="0" borderId="32" xfId="2" applyFont="1" applyBorder="1" applyAlignment="1">
      <alignment horizontal="left" vertical="top" wrapText="1"/>
    </xf>
    <xf numFmtId="0" fontId="7" fillId="5" borderId="30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10" fillId="4" borderId="33" xfId="1" applyFont="1" applyFill="1" applyBorder="1" applyAlignment="1">
      <alignment horizontal="center" vertical="center" wrapText="1"/>
    </xf>
    <xf numFmtId="0" fontId="10" fillId="0" borderId="32" xfId="1" applyFont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7" fillId="4" borderId="33" xfId="1" applyFont="1" applyFill="1" applyBorder="1" applyAlignment="1">
      <alignment horizontal="center" vertical="center"/>
    </xf>
    <xf numFmtId="0" fontId="7" fillId="0" borderId="33" xfId="1" applyFont="1" applyBorder="1"/>
    <xf numFmtId="0" fontId="3" fillId="0" borderId="40" xfId="1" applyFont="1" applyBorder="1" applyAlignment="1">
      <alignment horizontal="center" vertical="center"/>
    </xf>
    <xf numFmtId="0" fontId="11" fillId="3" borderId="10" xfId="1" applyFont="1" applyFill="1" applyBorder="1" applyAlignment="1">
      <alignment vertical="center" wrapText="1"/>
    </xf>
    <xf numFmtId="0" fontId="11" fillId="3" borderId="11" xfId="1" applyFont="1" applyFill="1" applyBorder="1" applyAlignment="1">
      <alignment vertical="center" wrapText="1"/>
    </xf>
    <xf numFmtId="0" fontId="11" fillId="3" borderId="11" xfId="1" applyFont="1" applyFill="1" applyBorder="1" applyAlignment="1">
      <alignment horizontal="center" vertical="center" wrapText="1"/>
    </xf>
    <xf numFmtId="49" fontId="12" fillId="3" borderId="11" xfId="1" applyNumberFormat="1" applyFont="1" applyFill="1" applyBorder="1" applyAlignment="1">
      <alignment horizontal="center" vertical="center" wrapText="1"/>
    </xf>
    <xf numFmtId="49" fontId="13" fillId="3" borderId="11" xfId="1" applyNumberFormat="1" applyFont="1" applyFill="1" applyBorder="1" applyAlignment="1">
      <alignment horizontal="center" vertical="center" wrapText="1"/>
    </xf>
    <xf numFmtId="164" fontId="13" fillId="3" borderId="11" xfId="1" applyNumberFormat="1" applyFont="1" applyFill="1" applyBorder="1" applyAlignment="1">
      <alignment horizontal="center" vertical="center" wrapText="1"/>
    </xf>
    <xf numFmtId="0" fontId="14" fillId="3" borderId="12" xfId="2" applyFont="1" applyFill="1" applyBorder="1" applyAlignment="1">
      <alignment horizontal="center" vertical="center" wrapText="1"/>
    </xf>
    <xf numFmtId="49" fontId="11" fillId="4" borderId="9" xfId="1" applyNumberFormat="1" applyFont="1" applyFill="1" applyBorder="1" applyAlignment="1">
      <alignment horizontal="center" vertical="center" wrapText="1"/>
    </xf>
    <xf numFmtId="0" fontId="11" fillId="3" borderId="13" xfId="1" applyFont="1" applyFill="1" applyBorder="1" applyAlignment="1">
      <alignment horizontal="center" vertical="center" wrapText="1"/>
    </xf>
    <xf numFmtId="0" fontId="11" fillId="3" borderId="12" xfId="1" applyFont="1" applyFill="1" applyBorder="1" applyAlignment="1">
      <alignment horizontal="center" vertical="center" wrapText="1"/>
    </xf>
    <xf numFmtId="0" fontId="11" fillId="4" borderId="9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/>
    </xf>
    <xf numFmtId="0" fontId="11" fillId="3" borderId="8" xfId="1" applyFont="1" applyFill="1" applyBorder="1" applyAlignment="1">
      <alignment horizontal="center" vertical="center" wrapText="1"/>
    </xf>
    <xf numFmtId="4" fontId="4" fillId="0" borderId="15" xfId="2" applyNumberFormat="1" applyBorder="1"/>
    <xf numFmtId="0" fontId="11" fillId="3" borderId="17" xfId="1" applyFont="1" applyFill="1" applyBorder="1" applyAlignment="1">
      <alignment vertical="center" wrapText="1"/>
    </xf>
    <xf numFmtId="0" fontId="11" fillId="3" borderId="18" xfId="1" applyFont="1" applyFill="1" applyBorder="1" applyAlignment="1">
      <alignment vertical="center" wrapText="1"/>
    </xf>
    <xf numFmtId="0" fontId="11" fillId="3" borderId="18" xfId="1" applyFont="1" applyFill="1" applyBorder="1" applyAlignment="1">
      <alignment horizontal="center" vertical="center" wrapText="1"/>
    </xf>
    <xf numFmtId="0" fontId="15" fillId="3" borderId="18" xfId="1" applyFont="1" applyFill="1" applyBorder="1" applyAlignment="1">
      <alignment horizontal="center" vertical="center" wrapText="1"/>
    </xf>
    <xf numFmtId="0" fontId="14" fillId="3" borderId="20" xfId="2" applyFont="1" applyFill="1" applyBorder="1" applyAlignment="1">
      <alignment horizontal="center" vertical="center" wrapText="1"/>
    </xf>
    <xf numFmtId="3" fontId="11" fillId="4" borderId="16" xfId="1" applyNumberFormat="1" applyFont="1" applyFill="1" applyBorder="1" applyAlignment="1">
      <alignment horizontal="center" vertical="center" wrapText="1"/>
    </xf>
    <xf numFmtId="0" fontId="11" fillId="3" borderId="19" xfId="1" applyFont="1" applyFill="1" applyBorder="1" applyAlignment="1">
      <alignment horizontal="center" vertical="center" wrapText="1"/>
    </xf>
    <xf numFmtId="0" fontId="11" fillId="3" borderId="20" xfId="1" applyFont="1" applyFill="1" applyBorder="1" applyAlignment="1">
      <alignment horizontal="center" vertical="center" wrapText="1"/>
    </xf>
    <xf numFmtId="49" fontId="11" fillId="4" borderId="16" xfId="1" applyNumberFormat="1" applyFont="1" applyFill="1" applyBorder="1" applyAlignment="1">
      <alignment horizontal="center" vertical="center" wrapText="1"/>
    </xf>
    <xf numFmtId="49" fontId="11" fillId="3" borderId="16" xfId="1" applyNumberFormat="1" applyFont="1" applyFill="1" applyBorder="1" applyAlignment="1">
      <alignment horizontal="center" vertical="center" wrapText="1"/>
    </xf>
    <xf numFmtId="49" fontId="11" fillId="3" borderId="15" xfId="1" applyNumberFormat="1" applyFont="1" applyFill="1" applyBorder="1" applyAlignment="1">
      <alignment horizontal="center" vertical="center" wrapText="1"/>
    </xf>
    <xf numFmtId="4" fontId="4" fillId="2" borderId="15" xfId="2" applyNumberFormat="1" applyFill="1" applyBorder="1"/>
    <xf numFmtId="0" fontId="11" fillId="4" borderId="16" xfId="1" applyFont="1" applyFill="1" applyBorder="1" applyAlignment="1">
      <alignment horizontal="center" vertical="center" wrapText="1"/>
    </xf>
    <xf numFmtId="0" fontId="11" fillId="3" borderId="16" xfId="1" applyFont="1" applyFill="1" applyBorder="1" applyAlignment="1">
      <alignment horizontal="center" vertical="center" wrapText="1"/>
    </xf>
    <xf numFmtId="0" fontId="11" fillId="3" borderId="15" xfId="1" applyFont="1" applyFill="1" applyBorder="1" applyAlignment="1">
      <alignment horizontal="center" vertical="center" wrapText="1"/>
    </xf>
    <xf numFmtId="0" fontId="1" fillId="2" borderId="0" xfId="1" applyFill="1"/>
    <xf numFmtId="0" fontId="11" fillId="3" borderId="17" xfId="1" applyFont="1" applyFill="1" applyBorder="1" applyAlignment="1">
      <alignment horizontal="left" vertical="center" wrapText="1"/>
    </xf>
    <xf numFmtId="0" fontId="11" fillId="3" borderId="18" xfId="1" applyFont="1" applyFill="1" applyBorder="1" applyAlignment="1">
      <alignment horizontal="left" vertical="center" wrapText="1"/>
    </xf>
    <xf numFmtId="0" fontId="13" fillId="3" borderId="18" xfId="1" applyFont="1" applyFill="1" applyBorder="1" applyAlignment="1">
      <alignment horizontal="center" vertical="center" wrapText="1"/>
    </xf>
    <xf numFmtId="0" fontId="11" fillId="3" borderId="18" xfId="1" applyFont="1" applyFill="1" applyBorder="1" applyAlignment="1">
      <alignment horizontal="center" vertical="center"/>
    </xf>
    <xf numFmtId="0" fontId="11" fillId="6" borderId="17" xfId="1" applyFont="1" applyFill="1" applyBorder="1" applyAlignment="1">
      <alignment horizontal="center" vertical="center" wrapText="1"/>
    </xf>
    <xf numFmtId="0" fontId="11" fillId="6" borderId="18" xfId="1" applyFont="1" applyFill="1" applyBorder="1" applyAlignment="1">
      <alignment horizontal="center" vertical="center" wrapText="1"/>
    </xf>
    <xf numFmtId="0" fontId="11" fillId="6" borderId="18" xfId="1" applyFont="1" applyFill="1" applyBorder="1" applyAlignment="1">
      <alignment horizontal="center" vertical="center" wrapText="1"/>
    </xf>
    <xf numFmtId="3" fontId="11" fillId="6" borderId="18" xfId="1" applyNumberFormat="1" applyFont="1" applyFill="1" applyBorder="1" applyAlignment="1">
      <alignment horizontal="center" vertical="center" wrapText="1"/>
    </xf>
    <xf numFmtId="3" fontId="15" fillId="6" borderId="18" xfId="1" applyNumberFormat="1" applyFont="1" applyFill="1" applyBorder="1" applyAlignment="1">
      <alignment horizontal="center" vertical="center" wrapText="1"/>
    </xf>
    <xf numFmtId="3" fontId="15" fillId="6" borderId="20" xfId="2" applyNumberFormat="1" applyFont="1" applyFill="1" applyBorder="1" applyAlignment="1">
      <alignment horizontal="center" vertical="center" wrapText="1"/>
    </xf>
    <xf numFmtId="0" fontId="11" fillId="6" borderId="19" xfId="1" applyFont="1" applyFill="1" applyBorder="1" applyAlignment="1">
      <alignment horizontal="center" vertical="center" wrapText="1"/>
    </xf>
    <xf numFmtId="0" fontId="11" fillId="6" borderId="20" xfId="1" applyFont="1" applyFill="1" applyBorder="1" applyAlignment="1">
      <alignment horizontal="center" vertical="center" wrapText="1"/>
    </xf>
    <xf numFmtId="0" fontId="11" fillId="6" borderId="16" xfId="1" applyFont="1" applyFill="1" applyBorder="1" applyAlignment="1">
      <alignment horizontal="center" vertical="center" wrapText="1"/>
    </xf>
    <xf numFmtId="0" fontId="11" fillId="6" borderId="15" xfId="1" applyFont="1" applyFill="1" applyBorder="1" applyAlignment="1">
      <alignment horizontal="center" vertical="center" wrapText="1"/>
    </xf>
    <xf numFmtId="0" fontId="15" fillId="6" borderId="18" xfId="1" applyFont="1" applyFill="1" applyBorder="1" applyAlignment="1">
      <alignment horizontal="center" vertical="center" wrapText="1"/>
    </xf>
    <xf numFmtId="0" fontId="15" fillId="6" borderId="20" xfId="2" applyFont="1" applyFill="1" applyBorder="1" applyAlignment="1">
      <alignment horizontal="center" vertical="center" wrapText="1"/>
    </xf>
    <xf numFmtId="0" fontId="11" fillId="3" borderId="35" xfId="1" applyFont="1" applyFill="1" applyBorder="1" applyAlignment="1">
      <alignment horizontal="left" vertical="center" wrapText="1"/>
    </xf>
    <xf numFmtId="0" fontId="11" fillId="3" borderId="26" xfId="1" applyFont="1" applyFill="1" applyBorder="1" applyAlignment="1">
      <alignment horizontal="center" vertical="center" wrapText="1"/>
    </xf>
    <xf numFmtId="4" fontId="15" fillId="3" borderId="26" xfId="2" applyNumberFormat="1" applyFont="1" applyFill="1" applyBorder="1" applyAlignment="1">
      <alignment horizontal="center" vertical="center" wrapText="1"/>
    </xf>
    <xf numFmtId="4" fontId="15" fillId="3" borderId="26" xfId="1" applyNumberFormat="1" applyFont="1" applyFill="1" applyBorder="1" applyAlignment="1">
      <alignment horizontal="center" vertical="center" wrapText="1"/>
    </xf>
    <xf numFmtId="4" fontId="14" fillId="3" borderId="27" xfId="2" applyNumberFormat="1" applyFont="1" applyFill="1" applyBorder="1" applyAlignment="1">
      <alignment horizontal="center" vertical="center" wrapText="1"/>
    </xf>
    <xf numFmtId="4" fontId="11" fillId="4" borderId="28" xfId="1" applyNumberFormat="1" applyFont="1" applyFill="1" applyBorder="1" applyAlignment="1">
      <alignment horizontal="center" vertical="center" wrapText="1"/>
    </xf>
    <xf numFmtId="4" fontId="11" fillId="3" borderId="29" xfId="1" applyNumberFormat="1" applyFont="1" applyFill="1" applyBorder="1" applyAlignment="1">
      <alignment horizontal="center" vertical="center" wrapText="1"/>
    </xf>
    <xf numFmtId="4" fontId="11" fillId="3" borderId="26" xfId="1" applyNumberFormat="1" applyFont="1" applyFill="1" applyBorder="1" applyAlignment="1">
      <alignment horizontal="center" vertical="center" wrapText="1"/>
    </xf>
    <xf numFmtId="4" fontId="11" fillId="3" borderId="27" xfId="1" applyNumberFormat="1" applyFont="1" applyFill="1" applyBorder="1" applyAlignment="1">
      <alignment horizontal="center" vertical="center" wrapText="1"/>
    </xf>
    <xf numFmtId="4" fontId="11" fillId="3" borderId="28" xfId="1" applyNumberFormat="1" applyFont="1" applyFill="1" applyBorder="1" applyAlignment="1">
      <alignment horizontal="center" vertical="center" wrapText="1"/>
    </xf>
    <xf numFmtId="4" fontId="16" fillId="3" borderId="41" xfId="1" applyNumberFormat="1" applyFont="1" applyFill="1" applyBorder="1" applyAlignment="1">
      <alignment horizontal="center" vertical="center" wrapText="1"/>
    </xf>
    <xf numFmtId="0" fontId="11" fillId="3" borderId="17" xfId="1" applyFont="1" applyFill="1" applyBorder="1" applyAlignment="1">
      <alignment horizontal="left" vertical="center" wrapText="1"/>
    </xf>
    <xf numFmtId="4" fontId="15" fillId="3" borderId="18" xfId="2" applyNumberFormat="1" applyFont="1" applyFill="1" applyBorder="1" applyAlignment="1">
      <alignment horizontal="center" vertical="center" wrapText="1"/>
    </xf>
    <xf numFmtId="4" fontId="15" fillId="3" borderId="18" xfId="1" applyNumberFormat="1" applyFont="1" applyFill="1" applyBorder="1" applyAlignment="1">
      <alignment horizontal="center" vertical="center" wrapText="1"/>
    </xf>
    <xf numFmtId="4" fontId="14" fillId="3" borderId="20" xfId="2" applyNumberFormat="1" applyFont="1" applyFill="1" applyBorder="1" applyAlignment="1">
      <alignment horizontal="center" vertical="center" wrapText="1"/>
    </xf>
    <xf numFmtId="4" fontId="11" fillId="3" borderId="19" xfId="1" applyNumberFormat="1" applyFont="1" applyFill="1" applyBorder="1" applyAlignment="1">
      <alignment horizontal="center" vertical="center" wrapText="1"/>
    </xf>
    <xf numFmtId="4" fontId="11" fillId="3" borderId="18" xfId="1" applyNumberFormat="1" applyFont="1" applyFill="1" applyBorder="1" applyAlignment="1">
      <alignment horizontal="center" vertical="center" wrapText="1"/>
    </xf>
    <xf numFmtId="4" fontId="11" fillId="3" borderId="20" xfId="1" applyNumberFormat="1" applyFont="1" applyFill="1" applyBorder="1" applyAlignment="1">
      <alignment horizontal="center" vertical="center" wrapText="1"/>
    </xf>
    <xf numFmtId="4" fontId="11" fillId="4" borderId="16" xfId="1" applyNumberFormat="1" applyFont="1" applyFill="1" applyBorder="1" applyAlignment="1">
      <alignment horizontal="center" vertical="center" wrapText="1"/>
    </xf>
    <xf numFmtId="4" fontId="11" fillId="3" borderId="16" xfId="1" applyNumberFormat="1" applyFont="1" applyFill="1" applyBorder="1" applyAlignment="1">
      <alignment horizontal="center" vertical="center" wrapText="1"/>
    </xf>
    <xf numFmtId="4" fontId="16" fillId="3" borderId="15" xfId="1" applyNumberFormat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left" vertical="center" wrapText="1"/>
    </xf>
    <xf numFmtId="0" fontId="11" fillId="7" borderId="22" xfId="1" applyFont="1" applyFill="1" applyBorder="1" applyAlignment="1">
      <alignment horizontal="left" vertical="center" wrapText="1"/>
    </xf>
    <xf numFmtId="4" fontId="11" fillId="7" borderId="22" xfId="1" applyNumberFormat="1" applyFont="1" applyFill="1" applyBorder="1" applyAlignment="1">
      <alignment horizontal="center" vertical="center" wrapText="1"/>
    </xf>
    <xf numFmtId="4" fontId="11" fillId="8" borderId="23" xfId="2" applyNumberFormat="1" applyFont="1" applyFill="1" applyBorder="1" applyAlignment="1">
      <alignment horizontal="center" vertical="center" wrapText="1"/>
    </xf>
    <xf numFmtId="4" fontId="11" fillId="4" borderId="24" xfId="1" applyNumberFormat="1" applyFont="1" applyFill="1" applyBorder="1" applyAlignment="1">
      <alignment horizontal="center" vertical="center" wrapText="1"/>
    </xf>
    <xf numFmtId="3" fontId="11" fillId="7" borderId="25" xfId="1" applyNumberFormat="1" applyFont="1" applyFill="1" applyBorder="1" applyAlignment="1">
      <alignment horizontal="center" vertical="center" wrapText="1"/>
    </xf>
    <xf numFmtId="3" fontId="14" fillId="7" borderId="22" xfId="1" applyNumberFormat="1" applyFont="1" applyFill="1" applyBorder="1" applyAlignment="1">
      <alignment horizontal="center" vertical="center" wrapText="1"/>
    </xf>
    <xf numFmtId="4" fontId="11" fillId="7" borderId="23" xfId="1" applyNumberFormat="1" applyFont="1" applyFill="1" applyBorder="1" applyAlignment="1">
      <alignment horizontal="center" vertical="center" wrapText="1"/>
    </xf>
    <xf numFmtId="3" fontId="11" fillId="4" borderId="24" xfId="1" applyNumberFormat="1" applyFont="1" applyFill="1" applyBorder="1" applyAlignment="1">
      <alignment horizontal="center" vertical="center" wrapText="1"/>
    </xf>
    <xf numFmtId="4" fontId="11" fillId="7" borderId="24" xfId="1" applyNumberFormat="1" applyFont="1" applyFill="1" applyBorder="1" applyAlignment="1">
      <alignment horizontal="center" vertical="center" wrapText="1"/>
    </xf>
    <xf numFmtId="4" fontId="11" fillId="7" borderId="42" xfId="1" applyNumberFormat="1" applyFont="1" applyFill="1" applyBorder="1" applyAlignment="1">
      <alignment horizontal="center" vertical="center" wrapText="1"/>
    </xf>
    <xf numFmtId="4" fontId="4" fillId="2" borderId="40" xfId="2" applyNumberFormat="1" applyFill="1" applyBorder="1"/>
    <xf numFmtId="0" fontId="11" fillId="7" borderId="10" xfId="1" applyFont="1" applyFill="1" applyBorder="1" applyAlignment="1">
      <alignment horizontal="left" vertical="center" wrapText="1"/>
    </xf>
    <xf numFmtId="0" fontId="11" fillId="7" borderId="11" xfId="1" applyFont="1" applyFill="1" applyBorder="1" applyAlignment="1">
      <alignment horizontal="left" vertical="center" wrapText="1"/>
    </xf>
    <xf numFmtId="4" fontId="14" fillId="7" borderId="11" xfId="1" applyNumberFormat="1" applyFont="1" applyFill="1" applyBorder="1" applyAlignment="1">
      <alignment horizontal="center" vertical="center" wrapText="1"/>
    </xf>
    <xf numFmtId="4" fontId="14" fillId="8" borderId="12" xfId="2" applyNumberFormat="1" applyFont="1" applyFill="1" applyBorder="1" applyAlignment="1">
      <alignment horizontal="center" vertical="center" wrapText="1"/>
    </xf>
    <xf numFmtId="4" fontId="11" fillId="4" borderId="9" xfId="1" applyNumberFormat="1" applyFont="1" applyFill="1" applyBorder="1" applyAlignment="1">
      <alignment horizontal="center" vertical="center" wrapText="1"/>
    </xf>
    <xf numFmtId="4" fontId="11" fillId="7" borderId="13" xfId="1" applyNumberFormat="1" applyFont="1" applyFill="1" applyBorder="1" applyAlignment="1">
      <alignment horizontal="center" vertical="center" wrapText="1"/>
    </xf>
    <xf numFmtId="4" fontId="11" fillId="7" borderId="11" xfId="1" applyNumberFormat="1" applyFont="1" applyFill="1" applyBorder="1" applyAlignment="1">
      <alignment horizontal="center" vertical="center" wrapText="1"/>
    </xf>
    <xf numFmtId="4" fontId="11" fillId="7" borderId="12" xfId="1" applyNumberFormat="1" applyFont="1" applyFill="1" applyBorder="1" applyAlignment="1">
      <alignment horizontal="center" vertical="center" wrapText="1"/>
    </xf>
    <xf numFmtId="3" fontId="11" fillId="4" borderId="9" xfId="1" applyNumberFormat="1" applyFont="1" applyFill="1" applyBorder="1" applyAlignment="1">
      <alignment horizontal="center" vertical="center" wrapText="1"/>
    </xf>
    <xf numFmtId="4" fontId="11" fillId="7" borderId="9" xfId="1" applyNumberFormat="1" applyFont="1" applyFill="1" applyBorder="1" applyAlignment="1">
      <alignment horizontal="center" vertical="center" wrapText="1"/>
    </xf>
    <xf numFmtId="4" fontId="4" fillId="2" borderId="8" xfId="2" applyNumberFormat="1" applyFill="1" applyBorder="1"/>
    <xf numFmtId="4" fontId="14" fillId="7" borderId="22" xfId="1" applyNumberFormat="1" applyFont="1" applyFill="1" applyBorder="1" applyAlignment="1">
      <alignment horizontal="center" vertical="center" wrapText="1"/>
    </xf>
    <xf numFmtId="4" fontId="14" fillId="8" borderId="23" xfId="2" applyNumberFormat="1" applyFont="1" applyFill="1" applyBorder="1" applyAlignment="1">
      <alignment horizontal="center" vertical="center" wrapText="1"/>
    </xf>
    <xf numFmtId="4" fontId="11" fillId="7" borderId="25" xfId="1" applyNumberFormat="1" applyFont="1" applyFill="1" applyBorder="1" applyAlignment="1">
      <alignment horizontal="center" vertical="center" wrapText="1"/>
    </xf>
    <xf numFmtId="3" fontId="11" fillId="4" borderId="33" xfId="1" applyNumberFormat="1" applyFont="1" applyFill="1" applyBorder="1" applyAlignment="1">
      <alignment horizontal="center" vertical="center" wrapText="1"/>
    </xf>
    <xf numFmtId="4" fontId="4" fillId="2" borderId="42" xfId="2" applyNumberFormat="1" applyFill="1" applyBorder="1"/>
    <xf numFmtId="0" fontId="11" fillId="9" borderId="10" xfId="1" applyFont="1" applyFill="1" applyBorder="1" applyAlignment="1">
      <alignment vertical="center" wrapText="1"/>
    </xf>
    <xf numFmtId="0" fontId="11" fillId="9" borderId="11" xfId="1" applyFont="1" applyFill="1" applyBorder="1" applyAlignment="1">
      <alignment vertical="center" wrapText="1"/>
    </xf>
    <xf numFmtId="0" fontId="11" fillId="9" borderId="11" xfId="1" applyFont="1" applyFill="1" applyBorder="1" applyAlignment="1">
      <alignment horizontal="center" vertical="center" wrapText="1"/>
    </xf>
    <xf numFmtId="165" fontId="17" fillId="9" borderId="11" xfId="1" applyNumberFormat="1" applyFont="1" applyFill="1" applyBorder="1" applyAlignment="1">
      <alignment horizontal="center" vertical="center" wrapText="1"/>
    </xf>
    <xf numFmtId="165" fontId="14" fillId="9" borderId="12" xfId="2" applyNumberFormat="1" applyFont="1" applyFill="1" applyBorder="1" applyAlignment="1">
      <alignment horizontal="center" vertical="center" wrapText="1"/>
    </xf>
    <xf numFmtId="165" fontId="10" fillId="4" borderId="9" xfId="1" applyNumberFormat="1" applyFont="1" applyFill="1" applyBorder="1" applyAlignment="1">
      <alignment horizontal="center" vertical="center" wrapText="1"/>
    </xf>
    <xf numFmtId="165" fontId="14" fillId="9" borderId="13" xfId="1" applyNumberFormat="1" applyFont="1" applyFill="1" applyBorder="1" applyAlignment="1">
      <alignment horizontal="center" vertical="center" wrapText="1"/>
    </xf>
    <xf numFmtId="165" fontId="17" fillId="9" borderId="13" xfId="1" applyNumberFormat="1" applyFont="1" applyFill="1" applyBorder="1" applyAlignment="1">
      <alignment horizontal="center" vertical="center" wrapText="1"/>
    </xf>
    <xf numFmtId="165" fontId="11" fillId="9" borderId="43" xfId="1" applyNumberFormat="1" applyFont="1" applyFill="1" applyBorder="1" applyAlignment="1">
      <alignment horizontal="center" vertical="center" wrapText="1"/>
    </xf>
    <xf numFmtId="165" fontId="11" fillId="4" borderId="9" xfId="1" applyNumberFormat="1" applyFont="1" applyFill="1" applyBorder="1" applyAlignment="1">
      <alignment horizontal="center" vertical="center" wrapText="1"/>
    </xf>
    <xf numFmtId="165" fontId="11" fillId="9" borderId="9" xfId="1" applyNumberFormat="1" applyFont="1" applyFill="1" applyBorder="1" applyAlignment="1">
      <alignment horizontal="center" vertical="center" wrapText="1"/>
    </xf>
    <xf numFmtId="165" fontId="16" fillId="9" borderId="8" xfId="1" applyNumberFormat="1" applyFont="1" applyFill="1" applyBorder="1" applyAlignment="1">
      <alignment horizontal="center" vertical="center" wrapText="1"/>
    </xf>
    <xf numFmtId="4" fontId="18" fillId="0" borderId="8" xfId="2" applyNumberFormat="1" applyFont="1" applyBorder="1" applyAlignment="1">
      <alignment horizontal="center" vertical="center"/>
    </xf>
    <xf numFmtId="0" fontId="11" fillId="9" borderId="17" xfId="1" applyFont="1" applyFill="1" applyBorder="1" applyAlignment="1">
      <alignment vertical="center" wrapText="1"/>
    </xf>
    <xf numFmtId="0" fontId="11" fillId="9" borderId="18" xfId="1" applyFont="1" applyFill="1" applyBorder="1" applyAlignment="1">
      <alignment vertical="center" wrapText="1"/>
    </xf>
    <xf numFmtId="0" fontId="11" fillId="9" borderId="18" xfId="1" applyFont="1" applyFill="1" applyBorder="1" applyAlignment="1">
      <alignment horizontal="center" vertical="center" wrapText="1"/>
    </xf>
    <xf numFmtId="165" fontId="17" fillId="9" borderId="18" xfId="1" applyNumberFormat="1" applyFont="1" applyFill="1" applyBorder="1" applyAlignment="1">
      <alignment horizontal="center" vertical="center" wrapText="1"/>
    </xf>
    <xf numFmtId="165" fontId="14" fillId="9" borderId="20" xfId="2" applyNumberFormat="1" applyFont="1" applyFill="1" applyBorder="1" applyAlignment="1">
      <alignment horizontal="center" vertical="center" wrapText="1"/>
    </xf>
    <xf numFmtId="165" fontId="10" fillId="4" borderId="28" xfId="1" applyNumberFormat="1" applyFont="1" applyFill="1" applyBorder="1" applyAlignment="1">
      <alignment horizontal="center" vertical="center" wrapText="1"/>
    </xf>
    <xf numFmtId="165" fontId="14" fillId="9" borderId="19" xfId="1" applyNumberFormat="1" applyFont="1" applyFill="1" applyBorder="1" applyAlignment="1">
      <alignment horizontal="center" vertical="center" wrapText="1"/>
    </xf>
    <xf numFmtId="165" fontId="15" fillId="9" borderId="20" xfId="1" applyNumberFormat="1" applyFont="1" applyFill="1" applyBorder="1" applyAlignment="1">
      <alignment horizontal="center" vertical="center" wrapText="1"/>
    </xf>
    <xf numFmtId="165" fontId="11" fillId="4" borderId="16" xfId="1" applyNumberFormat="1" applyFont="1" applyFill="1" applyBorder="1" applyAlignment="1">
      <alignment horizontal="center" vertical="center" wrapText="1"/>
    </xf>
    <xf numFmtId="165" fontId="15" fillId="9" borderId="16" xfId="1" applyNumberFormat="1" applyFont="1" applyFill="1" applyBorder="1" applyAlignment="1">
      <alignment horizontal="center" vertical="center" wrapText="1"/>
    </xf>
    <xf numFmtId="165" fontId="11" fillId="9" borderId="15" xfId="1" applyNumberFormat="1" applyFont="1" applyFill="1" applyBorder="1" applyAlignment="1">
      <alignment horizontal="center" vertical="center" wrapText="1"/>
    </xf>
    <xf numFmtId="4" fontId="19" fillId="0" borderId="15" xfId="2" applyNumberFormat="1" applyFont="1" applyBorder="1" applyAlignment="1">
      <alignment horizontal="center" vertical="center"/>
    </xf>
    <xf numFmtId="0" fontId="11" fillId="9" borderId="17" xfId="1" applyFont="1" applyFill="1" applyBorder="1" applyAlignment="1">
      <alignment horizontal="left" vertical="center" wrapText="1" indent="5"/>
    </xf>
    <xf numFmtId="0" fontId="11" fillId="9" borderId="18" xfId="1" applyFont="1" applyFill="1" applyBorder="1" applyAlignment="1">
      <alignment horizontal="left" vertical="center" wrapText="1"/>
    </xf>
    <xf numFmtId="0" fontId="11" fillId="9" borderId="44" xfId="1" applyFont="1" applyFill="1" applyBorder="1" applyAlignment="1">
      <alignment vertical="center" wrapText="1"/>
    </xf>
    <xf numFmtId="0" fontId="11" fillId="9" borderId="30" xfId="1" applyFont="1" applyFill="1" applyBorder="1" applyAlignment="1">
      <alignment vertical="center" wrapText="1"/>
    </xf>
    <xf numFmtId="0" fontId="11" fillId="9" borderId="30" xfId="1" applyFont="1" applyFill="1" applyBorder="1" applyAlignment="1">
      <alignment horizontal="center" vertical="center" wrapText="1"/>
    </xf>
    <xf numFmtId="165" fontId="17" fillId="9" borderId="30" xfId="1" applyNumberFormat="1" applyFont="1" applyFill="1" applyBorder="1" applyAlignment="1">
      <alignment horizontal="center" vertical="center" wrapText="1"/>
    </xf>
    <xf numFmtId="165" fontId="14" fillId="9" borderId="31" xfId="2" applyNumberFormat="1" applyFont="1" applyFill="1" applyBorder="1" applyAlignment="1">
      <alignment horizontal="center" vertical="center" wrapText="1"/>
    </xf>
    <xf numFmtId="165" fontId="14" fillId="9" borderId="32" xfId="1" applyNumberFormat="1" applyFont="1" applyFill="1" applyBorder="1" applyAlignment="1">
      <alignment horizontal="center" vertical="center" wrapText="1"/>
    </xf>
    <xf numFmtId="165" fontId="15" fillId="9" borderId="31" xfId="1" applyNumberFormat="1" applyFont="1" applyFill="1" applyBorder="1" applyAlignment="1">
      <alignment horizontal="center" vertical="center" wrapText="1"/>
    </xf>
    <xf numFmtId="165" fontId="15" fillId="9" borderId="33" xfId="1" applyNumberFormat="1" applyFont="1" applyFill="1" applyBorder="1" applyAlignment="1">
      <alignment horizontal="center" vertical="center" wrapText="1"/>
    </xf>
    <xf numFmtId="165" fontId="11" fillId="9" borderId="40" xfId="1" applyNumberFormat="1" applyFont="1" applyFill="1" applyBorder="1" applyAlignment="1">
      <alignment horizontal="center" vertical="center" wrapText="1"/>
    </xf>
    <xf numFmtId="0" fontId="11" fillId="10" borderId="17" xfId="1" applyFont="1" applyFill="1" applyBorder="1" applyAlignment="1">
      <alignment vertical="center" wrapText="1"/>
    </xf>
    <xf numFmtId="0" fontId="11" fillId="10" borderId="18" xfId="1" applyFont="1" applyFill="1" applyBorder="1" applyAlignment="1">
      <alignment vertical="center" wrapText="1"/>
    </xf>
    <xf numFmtId="0" fontId="11" fillId="10" borderId="30" xfId="1" applyFont="1" applyFill="1" applyBorder="1" applyAlignment="1">
      <alignment horizontal="center" vertical="center" wrapText="1"/>
    </xf>
    <xf numFmtId="165" fontId="17" fillId="10" borderId="18" xfId="1" applyNumberFormat="1" applyFont="1" applyFill="1" applyBorder="1" applyAlignment="1">
      <alignment horizontal="center" vertical="center" wrapText="1"/>
    </xf>
    <xf numFmtId="165" fontId="14" fillId="10" borderId="20" xfId="2" applyNumberFormat="1" applyFont="1" applyFill="1" applyBorder="1" applyAlignment="1">
      <alignment horizontal="center" vertical="center" wrapText="1"/>
    </xf>
    <xf numFmtId="165" fontId="14" fillId="10" borderId="19" xfId="1" applyNumberFormat="1" applyFont="1" applyFill="1" applyBorder="1" applyAlignment="1">
      <alignment horizontal="center" vertical="center" wrapText="1"/>
    </xf>
    <xf numFmtId="165" fontId="15" fillId="10" borderId="20" xfId="1" applyNumberFormat="1" applyFont="1" applyFill="1" applyBorder="1" applyAlignment="1">
      <alignment horizontal="center" vertical="center" wrapText="1"/>
    </xf>
    <xf numFmtId="165" fontId="15" fillId="10" borderId="16" xfId="1" applyNumberFormat="1" applyFont="1" applyFill="1" applyBorder="1" applyAlignment="1">
      <alignment horizontal="center" vertical="center" wrapText="1"/>
    </xf>
    <xf numFmtId="165" fontId="11" fillId="10" borderId="15" xfId="1" applyNumberFormat="1" applyFont="1" applyFill="1" applyBorder="1" applyAlignment="1">
      <alignment horizontal="center" vertical="center" wrapText="1"/>
    </xf>
    <xf numFmtId="0" fontId="11" fillId="10" borderId="18" xfId="1" applyFont="1" applyFill="1" applyBorder="1" applyAlignment="1">
      <alignment horizontal="left" vertical="center" wrapText="1"/>
    </xf>
    <xf numFmtId="0" fontId="11" fillId="10" borderId="21" xfId="1" applyFont="1" applyFill="1" applyBorder="1" applyAlignment="1">
      <alignment vertical="center" wrapText="1"/>
    </xf>
    <xf numFmtId="0" fontId="11" fillId="10" borderId="22" xfId="1" applyFont="1" applyFill="1" applyBorder="1" applyAlignment="1">
      <alignment vertical="center" wrapText="1"/>
    </xf>
    <xf numFmtId="0" fontId="11" fillId="10" borderId="22" xfId="1" applyFont="1" applyFill="1" applyBorder="1" applyAlignment="1">
      <alignment horizontal="center" vertical="center" wrapText="1"/>
    </xf>
    <xf numFmtId="165" fontId="17" fillId="10" borderId="22" xfId="1" applyNumberFormat="1" applyFont="1" applyFill="1" applyBorder="1" applyAlignment="1">
      <alignment horizontal="center" vertical="center" wrapText="1"/>
    </xf>
    <xf numFmtId="165" fontId="14" fillId="10" borderId="23" xfId="2" applyNumberFormat="1" applyFont="1" applyFill="1" applyBorder="1" applyAlignment="1">
      <alignment horizontal="center" vertical="center" wrapText="1"/>
    </xf>
    <xf numFmtId="165" fontId="10" fillId="4" borderId="45" xfId="1" applyNumberFormat="1" applyFont="1" applyFill="1" applyBorder="1" applyAlignment="1">
      <alignment horizontal="center" vertical="center" wrapText="1"/>
    </xf>
    <xf numFmtId="165" fontId="14" fillId="10" borderId="32" xfId="1" applyNumberFormat="1" applyFont="1" applyFill="1" applyBorder="1" applyAlignment="1">
      <alignment horizontal="center" vertical="center" wrapText="1"/>
    </xf>
    <xf numFmtId="165" fontId="15" fillId="10" borderId="23" xfId="1" applyNumberFormat="1" applyFont="1" applyFill="1" applyBorder="1" applyAlignment="1">
      <alignment horizontal="center" vertical="center" wrapText="1"/>
    </xf>
    <xf numFmtId="165" fontId="11" fillId="4" borderId="24" xfId="1" applyNumberFormat="1" applyFont="1" applyFill="1" applyBorder="1" applyAlignment="1">
      <alignment horizontal="center" vertical="center" wrapText="1"/>
    </xf>
    <xf numFmtId="165" fontId="15" fillId="10" borderId="24" xfId="1" applyNumberFormat="1" applyFont="1" applyFill="1" applyBorder="1" applyAlignment="1">
      <alignment horizontal="center" vertical="center" wrapText="1"/>
    </xf>
    <xf numFmtId="165" fontId="11" fillId="10" borderId="42" xfId="1" applyNumberFormat="1" applyFont="1" applyFill="1" applyBorder="1" applyAlignment="1">
      <alignment horizontal="center" vertical="center" wrapText="1"/>
    </xf>
    <xf numFmtId="4" fontId="19" fillId="0" borderId="42" xfId="2" applyNumberFormat="1" applyFont="1" applyBorder="1" applyAlignment="1">
      <alignment horizontal="center" vertical="center"/>
    </xf>
    <xf numFmtId="0" fontId="11" fillId="11" borderId="10" xfId="1" applyFont="1" applyFill="1" applyBorder="1" applyAlignment="1">
      <alignment vertical="center" wrapText="1"/>
    </xf>
    <xf numFmtId="0" fontId="1" fillId="11" borderId="11" xfId="1" applyFill="1" applyBorder="1" applyAlignment="1">
      <alignment wrapText="1"/>
    </xf>
    <xf numFmtId="0" fontId="11" fillId="11" borderId="11" xfId="1" applyFont="1" applyFill="1" applyBorder="1" applyAlignment="1">
      <alignment horizontal="center" vertical="center" wrapText="1"/>
    </xf>
    <xf numFmtId="4" fontId="17" fillId="11" borderId="11" xfId="1" applyNumberFormat="1" applyFont="1" applyFill="1" applyBorder="1" applyAlignment="1">
      <alignment horizontal="center" vertical="center" wrapText="1"/>
    </xf>
    <xf numFmtId="4" fontId="14" fillId="11" borderId="11" xfId="1" applyNumberFormat="1" applyFont="1" applyFill="1" applyBorder="1" applyAlignment="1">
      <alignment horizontal="center" vertical="center" wrapText="1"/>
    </xf>
    <xf numFmtId="4" fontId="10" fillId="4" borderId="9" xfId="1" applyNumberFormat="1" applyFont="1" applyFill="1" applyBorder="1" applyAlignment="1">
      <alignment horizontal="center" vertical="center" wrapText="1"/>
    </xf>
    <xf numFmtId="4" fontId="11" fillId="11" borderId="12" xfId="1" applyNumberFormat="1" applyFont="1" applyFill="1" applyBorder="1" applyAlignment="1">
      <alignment horizontal="center" vertical="center" wrapText="1"/>
    </xf>
    <xf numFmtId="4" fontId="11" fillId="11" borderId="9" xfId="1" applyNumberFormat="1" applyFont="1" applyFill="1" applyBorder="1" applyAlignment="1">
      <alignment horizontal="center" vertical="center" wrapText="1"/>
    </xf>
    <xf numFmtId="4" fontId="16" fillId="11" borderId="8" xfId="1" applyNumberFormat="1" applyFont="1" applyFill="1" applyBorder="1" applyAlignment="1">
      <alignment horizontal="center" vertical="center" wrapText="1"/>
    </xf>
    <xf numFmtId="4" fontId="18" fillId="0" borderId="9" xfId="2" applyNumberFormat="1" applyFont="1" applyBorder="1" applyAlignment="1">
      <alignment horizontal="center" vertical="center"/>
    </xf>
    <xf numFmtId="0" fontId="11" fillId="11" borderId="35" xfId="1" applyFont="1" applyFill="1" applyBorder="1" applyAlignment="1">
      <alignment vertical="center" wrapText="1"/>
    </xf>
    <xf numFmtId="0" fontId="11" fillId="11" borderId="26" xfId="1" applyFont="1" applyFill="1" applyBorder="1" applyAlignment="1">
      <alignment vertical="center" wrapText="1"/>
    </xf>
    <xf numFmtId="0" fontId="11" fillId="11" borderId="26" xfId="1" applyFont="1" applyFill="1" applyBorder="1" applyAlignment="1">
      <alignment horizontal="center" vertical="center" wrapText="1"/>
    </xf>
    <xf numFmtId="4" fontId="17" fillId="11" borderId="26" xfId="1" applyNumberFormat="1" applyFont="1" applyFill="1" applyBorder="1" applyAlignment="1">
      <alignment horizontal="center" vertical="center" wrapText="1"/>
    </xf>
    <xf numFmtId="4" fontId="17" fillId="11" borderId="26" xfId="2" applyNumberFormat="1" applyFont="1" applyFill="1" applyBorder="1" applyAlignment="1">
      <alignment horizontal="center" vertical="center" wrapText="1"/>
    </xf>
    <xf numFmtId="4" fontId="14" fillId="11" borderId="27" xfId="2" applyNumberFormat="1" applyFont="1" applyFill="1" applyBorder="1" applyAlignment="1">
      <alignment horizontal="center" vertical="center" wrapText="1"/>
    </xf>
    <xf numFmtId="4" fontId="10" fillId="4" borderId="28" xfId="1" applyNumberFormat="1" applyFont="1" applyFill="1" applyBorder="1" applyAlignment="1">
      <alignment horizontal="center" vertical="center" wrapText="1"/>
    </xf>
    <xf numFmtId="4" fontId="14" fillId="11" borderId="26" xfId="1" applyNumberFormat="1" applyFont="1" applyFill="1" applyBorder="1" applyAlignment="1">
      <alignment horizontal="center" vertical="center" wrapText="1"/>
    </xf>
    <xf numFmtId="4" fontId="11" fillId="11" borderId="27" xfId="1" applyNumberFormat="1" applyFont="1" applyFill="1" applyBorder="1" applyAlignment="1">
      <alignment horizontal="center" vertical="center" wrapText="1"/>
    </xf>
    <xf numFmtId="4" fontId="11" fillId="11" borderId="28" xfId="1" applyNumberFormat="1" applyFont="1" applyFill="1" applyBorder="1" applyAlignment="1">
      <alignment horizontal="center" vertical="center" wrapText="1"/>
    </xf>
    <xf numFmtId="4" fontId="16" fillId="11" borderId="41" xfId="1" applyNumberFormat="1" applyFont="1" applyFill="1" applyBorder="1" applyAlignment="1">
      <alignment horizontal="center" vertical="center" wrapText="1"/>
    </xf>
    <xf numFmtId="4" fontId="18" fillId="0" borderId="28" xfId="2" applyNumberFormat="1" applyFont="1" applyBorder="1" applyAlignment="1">
      <alignment horizontal="center" vertical="center"/>
    </xf>
    <xf numFmtId="4" fontId="17" fillId="11" borderId="18" xfId="1" applyNumberFormat="1" applyFont="1" applyFill="1" applyBorder="1" applyAlignment="1">
      <alignment horizontal="center" vertical="center" wrapText="1"/>
    </xf>
    <xf numFmtId="4" fontId="17" fillId="11" borderId="18" xfId="2" applyNumberFormat="1" applyFont="1" applyFill="1" applyBorder="1" applyAlignment="1">
      <alignment horizontal="center" vertical="center" wrapText="1"/>
    </xf>
    <xf numFmtId="4" fontId="14" fillId="11" borderId="20" xfId="2" applyNumberFormat="1" applyFont="1" applyFill="1" applyBorder="1" applyAlignment="1">
      <alignment horizontal="center" vertical="center" wrapText="1"/>
    </xf>
    <xf numFmtId="4" fontId="14" fillId="11" borderId="18" xfId="1" applyNumberFormat="1" applyFont="1" applyFill="1" applyBorder="1" applyAlignment="1">
      <alignment horizontal="center" vertical="center" wrapText="1"/>
    </xf>
    <xf numFmtId="4" fontId="11" fillId="11" borderId="20" xfId="1" applyNumberFormat="1" applyFont="1" applyFill="1" applyBorder="1" applyAlignment="1">
      <alignment horizontal="center" vertical="center" wrapText="1"/>
    </xf>
    <xf numFmtId="4" fontId="11" fillId="11" borderId="16" xfId="1" applyNumberFormat="1" applyFont="1" applyFill="1" applyBorder="1" applyAlignment="1">
      <alignment horizontal="center" vertical="center" wrapText="1"/>
    </xf>
    <xf numFmtId="4" fontId="11" fillId="11" borderId="15" xfId="1" applyNumberFormat="1" applyFont="1" applyFill="1" applyBorder="1" applyAlignment="1">
      <alignment horizontal="center" vertical="center" wrapText="1"/>
    </xf>
    <xf numFmtId="4" fontId="4" fillId="0" borderId="16" xfId="2" applyNumberFormat="1" applyBorder="1"/>
    <xf numFmtId="0" fontId="11" fillId="12" borderId="35" xfId="1" applyFont="1" applyFill="1" applyBorder="1" applyAlignment="1">
      <alignment vertical="center" wrapText="1"/>
    </xf>
    <xf numFmtId="0" fontId="11" fillId="12" borderId="26" xfId="1" applyFont="1" applyFill="1" applyBorder="1" applyAlignment="1">
      <alignment vertical="center" wrapText="1"/>
    </xf>
    <xf numFmtId="0" fontId="11" fillId="12" borderId="26" xfId="1" applyFont="1" applyFill="1" applyBorder="1" applyAlignment="1">
      <alignment horizontal="center" vertical="center" wrapText="1"/>
    </xf>
    <xf numFmtId="4" fontId="17" fillId="12" borderId="18" xfId="1" applyNumberFormat="1" applyFont="1" applyFill="1" applyBorder="1" applyAlignment="1">
      <alignment horizontal="center" vertical="center" wrapText="1"/>
    </xf>
    <xf numFmtId="4" fontId="14" fillId="12" borderId="18" xfId="1" applyNumberFormat="1" applyFont="1" applyFill="1" applyBorder="1" applyAlignment="1">
      <alignment horizontal="center" vertical="center" wrapText="1"/>
    </xf>
    <xf numFmtId="4" fontId="17" fillId="12" borderId="18" xfId="2" applyNumberFormat="1" applyFont="1" applyFill="1" applyBorder="1" applyAlignment="1">
      <alignment horizontal="center" vertical="center" wrapText="1"/>
    </xf>
    <xf numFmtId="4" fontId="14" fillId="12" borderId="20" xfId="2" applyNumberFormat="1" applyFont="1" applyFill="1" applyBorder="1" applyAlignment="1">
      <alignment horizontal="center" vertical="center" wrapText="1"/>
    </xf>
    <xf numFmtId="4" fontId="14" fillId="12" borderId="26" xfId="1" applyNumberFormat="1" applyFont="1" applyFill="1" applyBorder="1" applyAlignment="1">
      <alignment horizontal="center" vertical="center" wrapText="1"/>
    </xf>
    <xf numFmtId="4" fontId="17" fillId="12" borderId="26" xfId="1" applyNumberFormat="1" applyFont="1" applyFill="1" applyBorder="1" applyAlignment="1">
      <alignment horizontal="center" vertical="center" wrapText="1"/>
    </xf>
    <xf numFmtId="4" fontId="11" fillId="12" borderId="20" xfId="1" applyNumberFormat="1" applyFont="1" applyFill="1" applyBorder="1" applyAlignment="1">
      <alignment horizontal="center" vertical="center" wrapText="1"/>
    </xf>
    <xf numFmtId="0" fontId="11" fillId="11" borderId="17" xfId="1" applyFont="1" applyFill="1" applyBorder="1" applyAlignment="1">
      <alignment vertical="center" wrapText="1"/>
    </xf>
    <xf numFmtId="0" fontId="11" fillId="11" borderId="18" xfId="1" applyFont="1" applyFill="1" applyBorder="1" applyAlignment="1">
      <alignment vertical="center" wrapText="1"/>
    </xf>
    <xf numFmtId="0" fontId="11" fillId="11" borderId="18" xfId="1" applyFont="1" applyFill="1" applyBorder="1" applyAlignment="1">
      <alignment horizontal="center" vertical="center" wrapText="1"/>
    </xf>
    <xf numFmtId="0" fontId="11" fillId="11" borderId="36" xfId="1" applyFont="1" applyFill="1" applyBorder="1" applyAlignment="1">
      <alignment horizontal="left" vertical="center" wrapText="1"/>
    </xf>
    <xf numFmtId="0" fontId="11" fillId="11" borderId="19" xfId="1" applyFont="1" applyFill="1" applyBorder="1" applyAlignment="1">
      <alignment horizontal="left" vertical="center" wrapText="1"/>
    </xf>
    <xf numFmtId="4" fontId="14" fillId="11" borderId="18" xfId="2" applyNumberFormat="1" applyFont="1" applyFill="1" applyBorder="1" applyAlignment="1">
      <alignment horizontal="center" vertical="center" wrapText="1"/>
    </xf>
    <xf numFmtId="0" fontId="11" fillId="7" borderId="46" xfId="1" applyFont="1" applyFill="1" applyBorder="1" applyAlignment="1">
      <alignment horizontal="center" vertical="center" wrapText="1"/>
    </xf>
    <xf numFmtId="0" fontId="11" fillId="7" borderId="25" xfId="1" applyFont="1" applyFill="1" applyBorder="1" applyAlignment="1">
      <alignment horizontal="center" vertical="center" wrapText="1"/>
    </xf>
    <xf numFmtId="0" fontId="11" fillId="7" borderId="47" xfId="1" applyFont="1" applyFill="1" applyBorder="1" applyAlignment="1">
      <alignment horizontal="center" vertical="center" wrapText="1"/>
    </xf>
    <xf numFmtId="4" fontId="14" fillId="7" borderId="22" xfId="2" applyNumberFormat="1" applyFont="1" applyFill="1" applyBorder="1" applyAlignment="1">
      <alignment horizontal="center" vertical="center" wrapText="1"/>
    </xf>
    <xf numFmtId="4" fontId="14" fillId="7" borderId="47" xfId="2" applyNumberFormat="1" applyFont="1" applyFill="1" applyBorder="1" applyAlignment="1">
      <alignment horizontal="center" vertical="center" wrapText="1"/>
    </xf>
    <xf numFmtId="4" fontId="21" fillId="8" borderId="23" xfId="2" applyNumberFormat="1" applyFont="1" applyFill="1" applyBorder="1" applyAlignment="1">
      <alignment horizontal="center" vertical="center" wrapText="1"/>
    </xf>
    <xf numFmtId="4" fontId="11" fillId="4" borderId="45" xfId="1" applyNumberFormat="1" applyFont="1" applyFill="1" applyBorder="1" applyAlignment="1">
      <alignment horizontal="center" vertical="center" wrapText="1"/>
    </xf>
    <xf numFmtId="4" fontId="4" fillId="0" borderId="24" xfId="2" applyNumberFormat="1" applyBorder="1"/>
    <xf numFmtId="0" fontId="11" fillId="6" borderId="35" xfId="1" applyFont="1" applyFill="1" applyBorder="1" applyAlignment="1">
      <alignment vertical="center" wrapText="1"/>
    </xf>
    <xf numFmtId="0" fontId="11" fillId="6" borderId="26" xfId="1" applyFont="1" applyFill="1" applyBorder="1" applyAlignment="1">
      <alignment vertical="center" wrapText="1"/>
    </xf>
    <xf numFmtId="0" fontId="11" fillId="6" borderId="26" xfId="1" applyFont="1" applyFill="1" applyBorder="1" applyAlignment="1">
      <alignment horizontal="center" vertical="center" wrapText="1"/>
    </xf>
    <xf numFmtId="4" fontId="17" fillId="6" borderId="26" xfId="1" applyNumberFormat="1" applyFont="1" applyFill="1" applyBorder="1" applyAlignment="1">
      <alignment horizontal="center" vertical="center" wrapText="1"/>
    </xf>
    <xf numFmtId="4" fontId="14" fillId="6" borderId="26" xfId="1" applyNumberFormat="1" applyFont="1" applyFill="1" applyBorder="1" applyAlignment="1">
      <alignment horizontal="center" vertical="center" wrapText="1"/>
    </xf>
    <xf numFmtId="0" fontId="11" fillId="6" borderId="44" xfId="1" applyFont="1" applyFill="1" applyBorder="1" applyAlignment="1">
      <alignment vertical="center" wrapText="1"/>
    </xf>
    <xf numFmtId="0" fontId="11" fillId="6" borderId="18" xfId="1" applyFont="1" applyFill="1" applyBorder="1" applyAlignment="1">
      <alignment vertical="center" wrapText="1"/>
    </xf>
    <xf numFmtId="4" fontId="17" fillId="6" borderId="30" xfId="1" applyNumberFormat="1" applyFont="1" applyFill="1" applyBorder="1" applyAlignment="1">
      <alignment horizontal="center" vertical="center" wrapText="1"/>
    </xf>
    <xf numFmtId="4" fontId="17" fillId="6" borderId="30" xfId="2" applyNumberFormat="1" applyFont="1" applyFill="1" applyBorder="1" applyAlignment="1">
      <alignment horizontal="center" vertical="center" wrapText="1"/>
    </xf>
    <xf numFmtId="4" fontId="14" fillId="6" borderId="31" xfId="2" applyNumberFormat="1" applyFont="1" applyFill="1" applyBorder="1" applyAlignment="1">
      <alignment horizontal="center" vertical="center" wrapText="1"/>
    </xf>
    <xf numFmtId="4" fontId="14" fillId="6" borderId="30" xfId="1" applyNumberFormat="1" applyFont="1" applyFill="1" applyBorder="1" applyAlignment="1">
      <alignment horizontal="center" vertical="center" wrapText="1"/>
    </xf>
    <xf numFmtId="4" fontId="11" fillId="6" borderId="31" xfId="1" applyNumberFormat="1" applyFont="1" applyFill="1" applyBorder="1" applyAlignment="1">
      <alignment horizontal="center" vertical="center" wrapText="1"/>
    </xf>
    <xf numFmtId="4" fontId="11" fillId="11" borderId="33" xfId="1" applyNumberFormat="1" applyFont="1" applyFill="1" applyBorder="1" applyAlignment="1">
      <alignment horizontal="center" vertical="center" wrapText="1"/>
    </xf>
    <xf numFmtId="4" fontId="11" fillId="11" borderId="40" xfId="1" applyNumberFormat="1" applyFont="1" applyFill="1" applyBorder="1" applyAlignment="1">
      <alignment horizontal="center" vertical="center" wrapText="1"/>
    </xf>
    <xf numFmtId="4" fontId="18" fillId="0" borderId="16" xfId="2" applyNumberFormat="1" applyFont="1" applyBorder="1" applyAlignment="1">
      <alignment horizontal="center" vertical="center"/>
    </xf>
    <xf numFmtId="0" fontId="11" fillId="6" borderId="30" xfId="1" applyFont="1" applyFill="1" applyBorder="1" applyAlignment="1">
      <alignment vertical="center" wrapText="1"/>
    </xf>
    <xf numFmtId="0" fontId="11" fillId="6" borderId="32" xfId="1" applyFont="1" applyFill="1" applyBorder="1" applyAlignment="1">
      <alignment vertical="center" wrapText="1"/>
    </xf>
    <xf numFmtId="4" fontId="11" fillId="4" borderId="18" xfId="1" applyNumberFormat="1" applyFont="1" applyFill="1" applyBorder="1" applyAlignment="1">
      <alignment horizontal="center" vertical="center" wrapText="1"/>
    </xf>
    <xf numFmtId="4" fontId="18" fillId="0" borderId="33" xfId="2" applyNumberFormat="1" applyFont="1" applyBorder="1" applyAlignment="1">
      <alignment horizontal="center" vertical="center"/>
    </xf>
    <xf numFmtId="0" fontId="11" fillId="13" borderId="38" xfId="1" applyFont="1" applyFill="1" applyBorder="1" applyAlignment="1">
      <alignment vertical="center" wrapText="1"/>
    </xf>
    <xf numFmtId="0" fontId="11" fillId="13" borderId="18" xfId="1" applyFont="1" applyFill="1" applyBorder="1" applyAlignment="1">
      <alignment vertical="center" wrapText="1"/>
    </xf>
    <xf numFmtId="0" fontId="11" fillId="13" borderId="18" xfId="1" applyFont="1" applyFill="1" applyBorder="1" applyAlignment="1">
      <alignment horizontal="center" vertical="center" wrapText="1"/>
    </xf>
    <xf numFmtId="4" fontId="17" fillId="13" borderId="30" xfId="1" applyNumberFormat="1" applyFont="1" applyFill="1" applyBorder="1" applyAlignment="1">
      <alignment horizontal="center" vertical="center" wrapText="1"/>
    </xf>
    <xf numFmtId="4" fontId="14" fillId="13" borderId="30" xfId="1" applyNumberFormat="1" applyFont="1" applyFill="1" applyBorder="1" applyAlignment="1">
      <alignment horizontal="center" vertical="center" wrapText="1"/>
    </xf>
    <xf numFmtId="4" fontId="17" fillId="13" borderId="30" xfId="2" applyNumberFormat="1" applyFont="1" applyFill="1" applyBorder="1" applyAlignment="1">
      <alignment horizontal="center" vertical="center" wrapText="1"/>
    </xf>
    <xf numFmtId="4" fontId="14" fillId="13" borderId="31" xfId="2" applyNumberFormat="1" applyFont="1" applyFill="1" applyBorder="1" applyAlignment="1">
      <alignment horizontal="center" vertical="center" wrapText="1"/>
    </xf>
    <xf numFmtId="4" fontId="11" fillId="13" borderId="31" xfId="1" applyNumberFormat="1" applyFont="1" applyFill="1" applyBorder="1" applyAlignment="1">
      <alignment horizontal="center" vertical="center" wrapText="1"/>
    </xf>
    <xf numFmtId="0" fontId="11" fillId="13" borderId="32" xfId="1" applyFont="1" applyFill="1" applyBorder="1" applyAlignment="1">
      <alignment vertical="center" wrapText="1"/>
    </xf>
    <xf numFmtId="0" fontId="11" fillId="13" borderId="26" xfId="1" applyFont="1" applyFill="1" applyBorder="1" applyAlignment="1">
      <alignment horizontal="center" vertical="center" wrapText="1"/>
    </xf>
    <xf numFmtId="0" fontId="11" fillId="6" borderId="20" xfId="1" applyFont="1" applyFill="1" applyBorder="1" applyAlignment="1">
      <alignment horizontal="center" vertical="center" wrapText="1"/>
    </xf>
    <xf numFmtId="0" fontId="11" fillId="6" borderId="19" xfId="1" applyFont="1" applyFill="1" applyBorder="1" applyAlignment="1">
      <alignment horizontal="center" vertical="center" wrapText="1"/>
    </xf>
    <xf numFmtId="4" fontId="11" fillId="6" borderId="32" xfId="1" applyNumberFormat="1" applyFont="1" applyFill="1" applyBorder="1" applyAlignment="1">
      <alignment horizontal="center" vertical="center" wrapText="1"/>
    </xf>
    <xf numFmtId="4" fontId="11" fillId="6" borderId="30" xfId="1" applyNumberFormat="1" applyFont="1" applyFill="1" applyBorder="1" applyAlignment="1">
      <alignment horizontal="center" vertical="center" wrapText="1"/>
    </xf>
    <xf numFmtId="0" fontId="11" fillId="6" borderId="46" xfId="1" applyFont="1" applyFill="1" applyBorder="1" applyAlignment="1">
      <alignment horizontal="center" vertical="center" wrapText="1"/>
    </xf>
    <xf numFmtId="0" fontId="11" fillId="6" borderId="25" xfId="1" applyFont="1" applyFill="1" applyBorder="1" applyAlignment="1">
      <alignment horizontal="center" vertical="center" wrapText="1"/>
    </xf>
    <xf numFmtId="0" fontId="11" fillId="6" borderId="30" xfId="1" applyFont="1" applyFill="1" applyBorder="1" applyAlignment="1">
      <alignment horizontal="center" vertical="center" wrapText="1"/>
    </xf>
    <xf numFmtId="4" fontId="14" fillId="6" borderId="32" xfId="1" applyNumberFormat="1" applyFont="1" applyFill="1" applyBorder="1" applyAlignment="1">
      <alignment horizontal="center" vertical="center" wrapText="1"/>
    </xf>
    <xf numFmtId="0" fontId="11" fillId="0" borderId="10" xfId="1" applyFont="1" applyBorder="1" applyAlignment="1">
      <alignment vertical="center" wrapText="1"/>
    </xf>
    <xf numFmtId="0" fontId="12" fillId="0" borderId="11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4" fontId="12" fillId="0" borderId="11" xfId="1" applyNumberFormat="1" applyFont="1" applyBorder="1" applyAlignment="1">
      <alignment horizontal="center" vertical="center" wrapText="1"/>
    </xf>
    <xf numFmtId="4" fontId="11" fillId="0" borderId="11" xfId="1" applyNumberFormat="1" applyFont="1" applyBorder="1" applyAlignment="1">
      <alignment horizontal="center" vertical="center" wrapText="1"/>
    </xf>
    <xf numFmtId="4" fontId="14" fillId="2" borderId="12" xfId="2" applyNumberFormat="1" applyFont="1" applyFill="1" applyBorder="1" applyAlignment="1">
      <alignment horizontal="center" vertical="center" wrapText="1"/>
    </xf>
    <xf numFmtId="4" fontId="10" fillId="4" borderId="48" xfId="1" applyNumberFormat="1" applyFont="1" applyFill="1" applyBorder="1" applyAlignment="1">
      <alignment horizontal="center" vertical="center" wrapText="1"/>
    </xf>
    <xf numFmtId="4" fontId="11" fillId="0" borderId="13" xfId="1" applyNumberFormat="1" applyFont="1" applyBorder="1" applyAlignment="1">
      <alignment horizontal="center" vertical="center" wrapText="1"/>
    </xf>
    <xf numFmtId="4" fontId="11" fillId="0" borderId="12" xfId="1" applyNumberFormat="1" applyFont="1" applyBorder="1" applyAlignment="1">
      <alignment horizontal="center" vertical="center" wrapText="1"/>
    </xf>
    <xf numFmtId="4" fontId="11" fillId="0" borderId="9" xfId="1" applyNumberFormat="1" applyFont="1" applyBorder="1" applyAlignment="1">
      <alignment horizontal="center" vertical="center" wrapText="1"/>
    </xf>
    <xf numFmtId="4" fontId="12" fillId="0" borderId="8" xfId="1" applyNumberFormat="1" applyFont="1" applyBorder="1" applyAlignment="1">
      <alignment horizontal="center" vertical="center" wrapText="1"/>
    </xf>
    <xf numFmtId="4" fontId="22" fillId="0" borderId="8" xfId="2" applyNumberFormat="1" applyFont="1" applyBorder="1" applyAlignment="1">
      <alignment horizontal="center" vertical="center" wrapText="1"/>
    </xf>
    <xf numFmtId="0" fontId="11" fillId="5" borderId="17" xfId="1" applyFont="1" applyFill="1" applyBorder="1" applyAlignment="1">
      <alignment vertical="center" wrapText="1"/>
    </xf>
    <xf numFmtId="0" fontId="11" fillId="5" borderId="18" xfId="1" applyFont="1" applyFill="1" applyBorder="1" applyAlignment="1">
      <alignment vertical="center" wrapText="1"/>
    </xf>
    <xf numFmtId="0" fontId="11" fillId="5" borderId="18" xfId="1" applyFont="1" applyFill="1" applyBorder="1" applyAlignment="1">
      <alignment horizontal="center" vertical="center" wrapText="1"/>
    </xf>
    <xf numFmtId="4" fontId="17" fillId="5" borderId="18" xfId="1" applyNumberFormat="1" applyFont="1" applyFill="1" applyBorder="1" applyAlignment="1">
      <alignment horizontal="center" vertical="center" wrapText="1"/>
    </xf>
    <xf numFmtId="4" fontId="14" fillId="5" borderId="20" xfId="2" applyNumberFormat="1" applyFont="1" applyFill="1" applyBorder="1" applyAlignment="1">
      <alignment horizontal="center" vertical="center" wrapText="1"/>
    </xf>
    <xf numFmtId="4" fontId="14" fillId="5" borderId="19" xfId="1" applyNumberFormat="1" applyFont="1" applyFill="1" applyBorder="1" applyAlignment="1">
      <alignment horizontal="center" vertical="center" wrapText="1"/>
    </xf>
    <xf numFmtId="4" fontId="17" fillId="5" borderId="19" xfId="1" applyNumberFormat="1" applyFont="1" applyFill="1" applyBorder="1" applyAlignment="1">
      <alignment horizontal="center" vertical="center" wrapText="1"/>
    </xf>
    <xf numFmtId="4" fontId="11" fillId="5" borderId="19" xfId="1" applyNumberFormat="1" applyFont="1" applyFill="1" applyBorder="1" applyAlignment="1">
      <alignment horizontal="center" vertical="center" wrapText="1"/>
    </xf>
    <xf numFmtId="4" fontId="11" fillId="5" borderId="16" xfId="1" applyNumberFormat="1" applyFont="1" applyFill="1" applyBorder="1" applyAlignment="1">
      <alignment horizontal="center" vertical="center" wrapText="1"/>
    </xf>
    <xf numFmtId="4" fontId="16" fillId="5" borderId="15" xfId="1" applyNumberFormat="1" applyFont="1" applyFill="1" applyBorder="1" applyAlignment="1">
      <alignment horizontal="center" vertical="center" wrapText="1"/>
    </xf>
    <xf numFmtId="4" fontId="18" fillId="0" borderId="15" xfId="2" applyNumberFormat="1" applyFont="1" applyBorder="1" applyAlignment="1">
      <alignment horizontal="center" vertical="center"/>
    </xf>
    <xf numFmtId="4" fontId="14" fillId="5" borderId="18" xfId="1" applyNumberFormat="1" applyFont="1" applyFill="1" applyBorder="1" applyAlignment="1">
      <alignment horizontal="center" vertical="center" wrapText="1"/>
    </xf>
    <xf numFmtId="4" fontId="11" fillId="5" borderId="20" xfId="1" applyNumberFormat="1" applyFont="1" applyFill="1" applyBorder="1" applyAlignment="1">
      <alignment horizontal="center" vertical="center" wrapText="1"/>
    </xf>
    <xf numFmtId="4" fontId="11" fillId="5" borderId="15" xfId="1" applyNumberFormat="1" applyFont="1" applyFill="1" applyBorder="1" applyAlignment="1">
      <alignment horizontal="center" vertical="center" wrapText="1"/>
    </xf>
    <xf numFmtId="0" fontId="11" fillId="5" borderId="44" xfId="1" applyFont="1" applyFill="1" applyBorder="1" applyAlignment="1">
      <alignment vertical="center" wrapText="1"/>
    </xf>
    <xf numFmtId="0" fontId="11" fillId="5" borderId="30" xfId="1" applyFont="1" applyFill="1" applyBorder="1" applyAlignment="1">
      <alignment vertical="center" wrapText="1"/>
    </xf>
    <xf numFmtId="0" fontId="11" fillId="5" borderId="30" xfId="1" applyFont="1" applyFill="1" applyBorder="1" applyAlignment="1">
      <alignment horizontal="center" vertical="center" wrapText="1"/>
    </xf>
    <xf numFmtId="4" fontId="17" fillId="5" borderId="30" xfId="1" applyNumberFormat="1" applyFont="1" applyFill="1" applyBorder="1" applyAlignment="1">
      <alignment horizontal="center" vertical="center" wrapText="1"/>
    </xf>
    <xf numFmtId="4" fontId="14" fillId="5" borderId="31" xfId="2" applyNumberFormat="1" applyFont="1" applyFill="1" applyBorder="1" applyAlignment="1">
      <alignment horizontal="center" vertical="center" wrapText="1"/>
    </xf>
    <xf numFmtId="4" fontId="11" fillId="4" borderId="33" xfId="1" applyNumberFormat="1" applyFont="1" applyFill="1" applyBorder="1" applyAlignment="1">
      <alignment horizontal="center" vertical="center" wrapText="1"/>
    </xf>
    <xf numFmtId="4" fontId="14" fillId="5" borderId="30" xfId="1" applyNumberFormat="1" applyFont="1" applyFill="1" applyBorder="1" applyAlignment="1">
      <alignment horizontal="center" vertical="center" wrapText="1"/>
    </xf>
    <xf numFmtId="4" fontId="11" fillId="5" borderId="31" xfId="1" applyNumberFormat="1" applyFont="1" applyFill="1" applyBorder="1" applyAlignment="1">
      <alignment horizontal="center" vertical="center" wrapText="1"/>
    </xf>
    <xf numFmtId="4" fontId="11" fillId="5" borderId="33" xfId="1" applyNumberFormat="1" applyFont="1" applyFill="1" applyBorder="1" applyAlignment="1">
      <alignment horizontal="center" vertical="center" wrapText="1"/>
    </xf>
    <xf numFmtId="4" fontId="11" fillId="5" borderId="40" xfId="1" applyNumberFormat="1" applyFont="1" applyFill="1" applyBorder="1" applyAlignment="1">
      <alignment horizontal="center" vertical="center" wrapText="1"/>
    </xf>
    <xf numFmtId="4" fontId="4" fillId="0" borderId="40" xfId="2" applyNumberFormat="1" applyBorder="1"/>
    <xf numFmtId="0" fontId="11" fillId="14" borderId="17" xfId="1" applyFont="1" applyFill="1" applyBorder="1" applyAlignment="1">
      <alignment vertical="center" wrapText="1"/>
    </xf>
    <xf numFmtId="0" fontId="11" fillId="14" borderId="18" xfId="1" applyFont="1" applyFill="1" applyBorder="1" applyAlignment="1">
      <alignment vertical="center" wrapText="1"/>
    </xf>
    <xf numFmtId="0" fontId="11" fillId="14" borderId="30" xfId="1" applyFont="1" applyFill="1" applyBorder="1" applyAlignment="1">
      <alignment horizontal="center" vertical="center" wrapText="1"/>
    </xf>
    <xf numFmtId="4" fontId="17" fillId="14" borderId="30" xfId="1" applyNumberFormat="1" applyFont="1" applyFill="1" applyBorder="1" applyAlignment="1">
      <alignment horizontal="center" vertical="center" wrapText="1"/>
    </xf>
    <xf numFmtId="4" fontId="14" fillId="14" borderId="20" xfId="2" applyNumberFormat="1" applyFont="1" applyFill="1" applyBorder="1" applyAlignment="1">
      <alignment horizontal="center" vertical="center" wrapText="1"/>
    </xf>
    <xf numFmtId="4" fontId="14" fillId="14" borderId="18" xfId="1" applyNumberFormat="1" applyFont="1" applyFill="1" applyBorder="1" applyAlignment="1">
      <alignment horizontal="center" vertical="center" wrapText="1"/>
    </xf>
    <xf numFmtId="4" fontId="17" fillId="14" borderId="18" xfId="1" applyNumberFormat="1" applyFont="1" applyFill="1" applyBorder="1" applyAlignment="1">
      <alignment horizontal="center" vertical="center" wrapText="1"/>
    </xf>
    <xf numFmtId="4" fontId="11" fillId="14" borderId="20" xfId="1" applyNumberFormat="1" applyFont="1" applyFill="1" applyBorder="1" applyAlignment="1">
      <alignment horizontal="center" vertical="center" wrapText="1"/>
    </xf>
    <xf numFmtId="4" fontId="11" fillId="14" borderId="33" xfId="1" applyNumberFormat="1" applyFont="1" applyFill="1" applyBorder="1" applyAlignment="1">
      <alignment horizontal="center" vertical="center" wrapText="1"/>
    </xf>
    <xf numFmtId="4" fontId="11" fillId="14" borderId="40" xfId="1" applyNumberFormat="1" applyFont="1" applyFill="1" applyBorder="1" applyAlignment="1">
      <alignment horizontal="center" vertical="center" wrapText="1"/>
    </xf>
    <xf numFmtId="0" fontId="11" fillId="14" borderId="21" xfId="1" applyFont="1" applyFill="1" applyBorder="1" applyAlignment="1">
      <alignment vertical="center" wrapText="1"/>
    </xf>
    <xf numFmtId="0" fontId="11" fillId="14" borderId="22" xfId="1" applyFont="1" applyFill="1" applyBorder="1" applyAlignment="1">
      <alignment vertical="center" wrapText="1"/>
    </xf>
    <xf numFmtId="0" fontId="11" fillId="14" borderId="22" xfId="1" applyFont="1" applyFill="1" applyBorder="1" applyAlignment="1">
      <alignment horizontal="center" vertical="center" wrapText="1"/>
    </xf>
    <xf numFmtId="4" fontId="14" fillId="14" borderId="23" xfId="2" applyNumberFormat="1" applyFont="1" applyFill="1" applyBorder="1" applyAlignment="1">
      <alignment horizontal="center" vertical="center" wrapText="1"/>
    </xf>
    <xf numFmtId="4" fontId="14" fillId="14" borderId="22" xfId="1" applyNumberFormat="1" applyFont="1" applyFill="1" applyBorder="1" applyAlignment="1">
      <alignment horizontal="center" vertical="center" wrapText="1"/>
    </xf>
    <xf numFmtId="4" fontId="17" fillId="14" borderId="22" xfId="1" applyNumberFormat="1" applyFont="1" applyFill="1" applyBorder="1" applyAlignment="1">
      <alignment horizontal="center" vertical="center" wrapText="1"/>
    </xf>
    <xf numFmtId="4" fontId="11" fillId="14" borderId="23" xfId="1" applyNumberFormat="1" applyFont="1" applyFill="1" applyBorder="1" applyAlignment="1">
      <alignment horizontal="center" vertical="center" wrapText="1"/>
    </xf>
    <xf numFmtId="4" fontId="4" fillId="0" borderId="42" xfId="2" applyNumberFormat="1" applyBorder="1"/>
    <xf numFmtId="0" fontId="11" fillId="7" borderId="10" xfId="1" applyFont="1" applyFill="1" applyBorder="1" applyAlignment="1">
      <alignment vertical="center" wrapText="1"/>
    </xf>
    <xf numFmtId="0" fontId="11" fillId="7" borderId="11" xfId="1" applyFont="1" applyFill="1" applyBorder="1" applyAlignment="1">
      <alignment vertical="center" wrapText="1"/>
    </xf>
    <xf numFmtId="0" fontId="11" fillId="7" borderId="11" xfId="1" applyFont="1" applyFill="1" applyBorder="1" applyAlignment="1">
      <alignment horizontal="center" vertical="center" wrapText="1"/>
    </xf>
    <xf numFmtId="0" fontId="17" fillId="7" borderId="11" xfId="1" applyFont="1" applyFill="1" applyBorder="1" applyAlignment="1">
      <alignment horizontal="center" vertical="center" wrapText="1"/>
    </xf>
    <xf numFmtId="0" fontId="14" fillId="7" borderId="12" xfId="2" applyFont="1" applyFill="1" applyBorder="1" applyAlignment="1">
      <alignment horizontal="center" vertical="center" wrapText="1"/>
    </xf>
    <xf numFmtId="3" fontId="10" fillId="4" borderId="9" xfId="1" applyNumberFormat="1" applyFont="1" applyFill="1" applyBorder="1" applyAlignment="1">
      <alignment horizontal="center" vertical="center" wrapText="1"/>
    </xf>
    <xf numFmtId="0" fontId="14" fillId="7" borderId="11" xfId="1" applyFont="1" applyFill="1" applyBorder="1" applyAlignment="1">
      <alignment horizontal="center" vertical="center" wrapText="1"/>
    </xf>
    <xf numFmtId="0" fontId="11" fillId="7" borderId="12" xfId="1" applyFont="1" applyFill="1" applyBorder="1" applyAlignment="1">
      <alignment horizontal="center" vertical="center" wrapText="1"/>
    </xf>
    <xf numFmtId="0" fontId="11" fillId="7" borderId="9" xfId="1" applyFont="1" applyFill="1" applyBorder="1" applyAlignment="1">
      <alignment horizontal="center" vertical="center" wrapText="1"/>
    </xf>
    <xf numFmtId="3" fontId="16" fillId="7" borderId="13" xfId="1" applyNumberFormat="1" applyFont="1" applyFill="1" applyBorder="1" applyAlignment="1">
      <alignment horizontal="center" vertical="center" wrapText="1"/>
    </xf>
    <xf numFmtId="4" fontId="4" fillId="7" borderId="49" xfId="2" applyNumberFormat="1" applyFill="1" applyBorder="1"/>
    <xf numFmtId="0" fontId="11" fillId="7" borderId="17" xfId="1" applyFont="1" applyFill="1" applyBorder="1" applyAlignment="1">
      <alignment vertical="center" wrapText="1"/>
    </xf>
    <xf numFmtId="0" fontId="11" fillId="7" borderId="18" xfId="1" applyFont="1" applyFill="1" applyBorder="1" applyAlignment="1">
      <alignment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7" fillId="7" borderId="18" xfId="1" applyFont="1" applyFill="1" applyBorder="1" applyAlignment="1">
      <alignment horizontal="center" vertical="center" wrapText="1"/>
    </xf>
    <xf numFmtId="0" fontId="14" fillId="7" borderId="18" xfId="1" applyFont="1" applyFill="1" applyBorder="1" applyAlignment="1">
      <alignment horizontal="center" vertical="center" wrapText="1"/>
    </xf>
    <xf numFmtId="3" fontId="10" fillId="4" borderId="16" xfId="1" applyNumberFormat="1" applyFont="1" applyFill="1" applyBorder="1" applyAlignment="1">
      <alignment horizontal="center" vertical="center" wrapText="1"/>
    </xf>
    <xf numFmtId="0" fontId="11" fillId="7" borderId="20" xfId="1" applyFont="1" applyFill="1" applyBorder="1" applyAlignment="1">
      <alignment horizontal="center" vertical="center" wrapText="1"/>
    </xf>
    <xf numFmtId="0" fontId="11" fillId="7" borderId="16" xfId="1" applyFont="1" applyFill="1" applyBorder="1" applyAlignment="1">
      <alignment horizontal="center" vertical="center" wrapText="1"/>
    </xf>
    <xf numFmtId="3" fontId="16" fillId="7" borderId="19" xfId="1" applyNumberFormat="1" applyFont="1" applyFill="1" applyBorder="1" applyAlignment="1">
      <alignment horizontal="center" vertical="center" wrapText="1"/>
    </xf>
    <xf numFmtId="4" fontId="4" fillId="7" borderId="50" xfId="2" applyNumberFormat="1" applyFill="1" applyBorder="1"/>
    <xf numFmtId="0" fontId="11" fillId="7" borderId="21" xfId="1" applyFont="1" applyFill="1" applyBorder="1" applyAlignment="1">
      <alignment vertical="center" wrapText="1"/>
    </xf>
    <xf numFmtId="0" fontId="11" fillId="7" borderId="22" xfId="1" applyFont="1" applyFill="1" applyBorder="1" applyAlignment="1">
      <alignment vertical="center" wrapText="1"/>
    </xf>
    <xf numFmtId="0" fontId="11" fillId="7" borderId="22" xfId="1" applyFont="1" applyFill="1" applyBorder="1" applyAlignment="1">
      <alignment horizontal="center" vertical="center" wrapText="1"/>
    </xf>
    <xf numFmtId="0" fontId="17" fillId="7" borderId="22" xfId="1" applyFont="1" applyFill="1" applyBorder="1" applyAlignment="1">
      <alignment horizontal="center" vertical="center" wrapText="1"/>
    </xf>
    <xf numFmtId="0" fontId="14" fillId="7" borderId="23" xfId="2" applyFont="1" applyFill="1" applyBorder="1" applyAlignment="1">
      <alignment horizontal="center" vertical="center" wrapText="1"/>
    </xf>
    <xf numFmtId="3" fontId="10" fillId="4" borderId="24" xfId="1" applyNumberFormat="1" applyFont="1" applyFill="1" applyBorder="1" applyAlignment="1">
      <alignment horizontal="center" vertical="center" wrapText="1"/>
    </xf>
    <xf numFmtId="0" fontId="14" fillId="7" borderId="22" xfId="1" applyFont="1" applyFill="1" applyBorder="1" applyAlignment="1">
      <alignment horizontal="center" vertical="center" wrapText="1"/>
    </xf>
    <xf numFmtId="0" fontId="11" fillId="7" borderId="23" xfId="1" applyFont="1" applyFill="1" applyBorder="1" applyAlignment="1">
      <alignment horizontal="center" vertical="center" wrapText="1"/>
    </xf>
    <xf numFmtId="0" fontId="11" fillId="4" borderId="24" xfId="1" applyFont="1" applyFill="1" applyBorder="1" applyAlignment="1">
      <alignment horizontal="center" vertical="center" wrapText="1"/>
    </xf>
    <xf numFmtId="0" fontId="11" fillId="7" borderId="24" xfId="1" applyFont="1" applyFill="1" applyBorder="1" applyAlignment="1">
      <alignment horizontal="center" vertical="center" wrapText="1"/>
    </xf>
    <xf numFmtId="3" fontId="16" fillId="7" borderId="25" xfId="1" applyNumberFormat="1" applyFont="1" applyFill="1" applyBorder="1" applyAlignment="1">
      <alignment horizontal="center" vertical="center" wrapText="1"/>
    </xf>
    <xf numFmtId="4" fontId="4" fillId="7" borderId="51" xfId="2" applyNumberFormat="1" applyFill="1" applyBorder="1"/>
    <xf numFmtId="0" fontId="1" fillId="0" borderId="0" xfId="1" applyAlignment="1">
      <alignment wrapText="1"/>
    </xf>
    <xf numFmtId="0" fontId="4" fillId="0" borderId="0" xfId="2"/>
    <xf numFmtId="0" fontId="1" fillId="0" borderId="0" xfId="1" applyAlignment="1">
      <alignment wrapText="1" shrinkToFit="1"/>
    </xf>
    <xf numFmtId="4" fontId="1" fillId="0" borderId="0" xfId="1" applyNumberFormat="1"/>
  </cellXfs>
  <cellStyles count="3">
    <cellStyle name="Обычный" xfId="0" builtinId="0"/>
    <cellStyle name="Обычный 2" xfId="1" xr:uid="{C5B3F6E4-9841-4E2C-84C1-27CC74BC94B8}"/>
    <cellStyle name="Обычный 2 2" xfId="2" xr:uid="{3D2EBD39-D7A0-4618-8079-7513592439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8B2BF-5345-4005-B729-A5C3C5EFA631}">
  <dimension ref="A1:W78"/>
  <sheetViews>
    <sheetView tabSelected="1" zoomScale="70" zoomScaleNormal="7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R10" sqref="R10"/>
    </sheetView>
  </sheetViews>
  <sheetFormatPr defaultRowHeight="15" x14ac:dyDescent="0.25"/>
  <cols>
    <col min="1" max="1" width="24.5703125" style="4" customWidth="1"/>
    <col min="2" max="2" width="18.140625" style="439" customWidth="1"/>
    <col min="3" max="3" width="8.7109375" style="4" customWidth="1"/>
    <col min="4" max="13" width="20.7109375" style="4" customWidth="1"/>
    <col min="14" max="14" width="20.140625" style="4" customWidth="1"/>
    <col min="15" max="15" width="18.7109375" style="4" customWidth="1"/>
    <col min="16" max="16" width="16.5703125" style="4" customWidth="1"/>
    <col min="17" max="17" width="20" style="4" customWidth="1"/>
    <col min="18" max="18" width="23" style="4" customWidth="1"/>
    <col min="19" max="19" width="18.7109375" style="4" customWidth="1"/>
    <col min="20" max="20" width="13.5703125" style="4" customWidth="1"/>
    <col min="21" max="21" width="19.42578125" style="4" customWidth="1"/>
    <col min="22" max="22" width="17.28515625" style="4" customWidth="1"/>
    <col min="23" max="23" width="26" style="440" customWidth="1"/>
    <col min="24" max="16384" width="9.140625" style="4"/>
  </cols>
  <sheetData>
    <row r="1" spans="1:23" ht="52.5" customHeight="1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spans="1:23" ht="28.5" customHeight="1" thickBot="1" x14ac:dyDescent="0.3">
      <c r="A2" s="5"/>
      <c r="B2" s="5"/>
      <c r="C2" s="5"/>
      <c r="D2" s="6" t="s">
        <v>1</v>
      </c>
      <c r="E2" s="6" t="s">
        <v>2</v>
      </c>
      <c r="F2" s="6" t="s">
        <v>3</v>
      </c>
      <c r="G2" s="6" t="s">
        <v>4</v>
      </c>
      <c r="H2" s="6" t="s">
        <v>5</v>
      </c>
      <c r="I2" s="7" t="s">
        <v>6</v>
      </c>
      <c r="J2" s="7" t="s">
        <v>7</v>
      </c>
      <c r="K2" s="6" t="s">
        <v>8</v>
      </c>
      <c r="L2" s="6" t="s">
        <v>9</v>
      </c>
      <c r="M2" s="6" t="s">
        <v>10</v>
      </c>
      <c r="N2" s="6" t="s">
        <v>11</v>
      </c>
      <c r="O2" s="8" t="s">
        <v>12</v>
      </c>
      <c r="P2" s="9"/>
      <c r="Q2" s="10" t="s">
        <v>13</v>
      </c>
      <c r="R2" s="11" t="s">
        <v>14</v>
      </c>
      <c r="S2" s="8" t="s">
        <v>15</v>
      </c>
      <c r="T2" s="9"/>
      <c r="U2" s="12" t="s">
        <v>16</v>
      </c>
      <c r="V2" s="13" t="s">
        <v>17</v>
      </c>
      <c r="W2" s="14" t="s">
        <v>18</v>
      </c>
    </row>
    <row r="3" spans="1:23" ht="67.5" customHeight="1" thickBot="1" x14ac:dyDescent="0.3">
      <c r="A3" s="15" t="s">
        <v>19</v>
      </c>
      <c r="B3" s="16"/>
      <c r="C3" s="16"/>
      <c r="D3" s="17" t="s">
        <v>20</v>
      </c>
      <c r="E3" s="17" t="s">
        <v>21</v>
      </c>
      <c r="F3" s="17" t="s">
        <v>22</v>
      </c>
      <c r="G3" s="17" t="s">
        <v>23</v>
      </c>
      <c r="H3" s="18" t="s">
        <v>24</v>
      </c>
      <c r="I3" s="18" t="s">
        <v>24</v>
      </c>
      <c r="J3" s="18" t="s">
        <v>25</v>
      </c>
      <c r="K3" s="18" t="s">
        <v>25</v>
      </c>
      <c r="L3" s="18" t="s">
        <v>26</v>
      </c>
      <c r="M3" s="18" t="s">
        <v>26</v>
      </c>
      <c r="N3" s="18" t="s">
        <v>26</v>
      </c>
      <c r="O3" s="19" t="s">
        <v>24</v>
      </c>
      <c r="P3" s="20"/>
      <c r="Q3" s="21" t="s">
        <v>27</v>
      </c>
      <c r="R3" s="22" t="s">
        <v>28</v>
      </c>
      <c r="S3" s="23" t="s">
        <v>29</v>
      </c>
      <c r="T3" s="20"/>
      <c r="U3" s="24"/>
      <c r="V3" s="25"/>
      <c r="W3" s="26"/>
    </row>
    <row r="4" spans="1:23" ht="46.5" customHeight="1" x14ac:dyDescent="0.25">
      <c r="A4" s="27" t="s">
        <v>30</v>
      </c>
      <c r="B4" s="28"/>
      <c r="C4" s="28"/>
      <c r="D4" s="29" t="s">
        <v>31</v>
      </c>
      <c r="E4" s="29" t="s">
        <v>32</v>
      </c>
      <c r="F4" s="29" t="s">
        <v>33</v>
      </c>
      <c r="G4" s="29" t="s">
        <v>31</v>
      </c>
      <c r="H4" s="29" t="s">
        <v>34</v>
      </c>
      <c r="I4" s="29" t="s">
        <v>35</v>
      </c>
      <c r="J4" s="29" t="s">
        <v>36</v>
      </c>
      <c r="K4" s="29" t="s">
        <v>37</v>
      </c>
      <c r="L4" s="29" t="s">
        <v>33</v>
      </c>
      <c r="M4" s="29" t="s">
        <v>36</v>
      </c>
      <c r="N4" s="29" t="s">
        <v>38</v>
      </c>
      <c r="O4" s="30" t="s">
        <v>39</v>
      </c>
      <c r="P4" s="31"/>
      <c r="Q4" s="32" t="s">
        <v>40</v>
      </c>
      <c r="R4" s="33" t="s">
        <v>39</v>
      </c>
      <c r="S4" s="34" t="s">
        <v>40</v>
      </c>
      <c r="T4" s="31"/>
      <c r="U4" s="35"/>
      <c r="V4" s="25"/>
      <c r="W4" s="26"/>
    </row>
    <row r="5" spans="1:23" ht="61.5" customHeight="1" thickBot="1" x14ac:dyDescent="0.3">
      <c r="A5" s="36" t="s">
        <v>41</v>
      </c>
      <c r="B5" s="37"/>
      <c r="C5" s="37"/>
      <c r="D5" s="38" t="s">
        <v>42</v>
      </c>
      <c r="E5" s="38" t="s">
        <v>43</v>
      </c>
      <c r="F5" s="39" t="s">
        <v>44</v>
      </c>
      <c r="G5" s="38" t="s">
        <v>42</v>
      </c>
      <c r="H5" s="38" t="s">
        <v>45</v>
      </c>
      <c r="I5" s="38" t="s">
        <v>46</v>
      </c>
      <c r="J5" s="38" t="s">
        <v>47</v>
      </c>
      <c r="K5" s="38" t="s">
        <v>48</v>
      </c>
      <c r="L5" s="38" t="s">
        <v>49</v>
      </c>
      <c r="M5" s="38" t="s">
        <v>50</v>
      </c>
      <c r="N5" s="38" t="s">
        <v>51</v>
      </c>
      <c r="O5" s="40" t="s">
        <v>52</v>
      </c>
      <c r="P5" s="41"/>
      <c r="Q5" s="42"/>
      <c r="R5" s="43" t="s">
        <v>53</v>
      </c>
      <c r="S5" s="44"/>
      <c r="T5" s="41"/>
      <c r="U5" s="45"/>
      <c r="V5" s="25"/>
      <c r="W5" s="26"/>
    </row>
    <row r="6" spans="1:23" ht="85.5" hidden="1" customHeight="1" thickBot="1" x14ac:dyDescent="0.3">
      <c r="A6" s="46" t="s">
        <v>54</v>
      </c>
      <c r="B6" s="46"/>
      <c r="C6" s="46"/>
      <c r="D6" s="47" t="s">
        <v>55</v>
      </c>
      <c r="E6" s="48" t="s">
        <v>56</v>
      </c>
      <c r="F6" s="47" t="s">
        <v>57</v>
      </c>
      <c r="G6" s="47" t="s">
        <v>58</v>
      </c>
      <c r="H6" s="47" t="s">
        <v>59</v>
      </c>
      <c r="I6" s="47" t="s">
        <v>60</v>
      </c>
      <c r="J6" s="47" t="s">
        <v>61</v>
      </c>
      <c r="K6" s="47" t="s">
        <v>62</v>
      </c>
      <c r="L6" s="47" t="s">
        <v>57</v>
      </c>
      <c r="M6" s="47" t="s">
        <v>63</v>
      </c>
      <c r="N6" s="47" t="s">
        <v>64</v>
      </c>
      <c r="O6" s="49"/>
      <c r="P6" s="50"/>
      <c r="Q6" s="51"/>
      <c r="R6" s="52"/>
      <c r="S6" s="49"/>
      <c r="T6" s="53"/>
      <c r="U6" s="54"/>
      <c r="V6" s="25"/>
      <c r="W6" s="26"/>
    </row>
    <row r="7" spans="1:23" ht="89.25" hidden="1" customHeight="1" x14ac:dyDescent="0.25">
      <c r="A7" s="28" t="s">
        <v>65</v>
      </c>
      <c r="B7" s="28"/>
      <c r="C7" s="28"/>
      <c r="D7" s="55" t="s">
        <v>55</v>
      </c>
      <c r="E7" s="56"/>
      <c r="F7" s="55" t="s">
        <v>66</v>
      </c>
      <c r="G7" s="55" t="s">
        <v>67</v>
      </c>
      <c r="H7" s="55" t="s">
        <v>68</v>
      </c>
      <c r="I7" s="55" t="s">
        <v>69</v>
      </c>
      <c r="J7" s="55" t="s">
        <v>70</v>
      </c>
      <c r="K7" s="55" t="s">
        <v>71</v>
      </c>
      <c r="L7" s="55" t="s">
        <v>66</v>
      </c>
      <c r="M7" s="55" t="s">
        <v>72</v>
      </c>
      <c r="N7" s="55" t="s">
        <v>73</v>
      </c>
      <c r="O7" s="57"/>
      <c r="P7" s="58"/>
      <c r="Q7" s="59"/>
      <c r="R7" s="56"/>
      <c r="S7" s="57"/>
      <c r="T7" s="31"/>
      <c r="U7" s="35"/>
      <c r="V7" s="25"/>
      <c r="W7" s="26"/>
    </row>
    <row r="8" spans="1:23" ht="87" hidden="1" customHeight="1" x14ac:dyDescent="0.25">
      <c r="A8" s="60" t="s">
        <v>74</v>
      </c>
      <c r="B8" s="60"/>
      <c r="C8" s="60"/>
      <c r="D8" s="61" t="s">
        <v>55</v>
      </c>
      <c r="E8" s="62" t="s">
        <v>75</v>
      </c>
      <c r="F8" s="63" t="s">
        <v>76</v>
      </c>
      <c r="G8" s="64" t="s">
        <v>77</v>
      </c>
      <c r="H8" s="64" t="s">
        <v>78</v>
      </c>
      <c r="I8" s="64" t="s">
        <v>79</v>
      </c>
      <c r="J8" s="64" t="s">
        <v>80</v>
      </c>
      <c r="K8" s="64" t="s">
        <v>81</v>
      </c>
      <c r="L8" s="64" t="s">
        <v>76</v>
      </c>
      <c r="M8" s="64" t="s">
        <v>82</v>
      </c>
      <c r="N8" s="64" t="s">
        <v>83</v>
      </c>
      <c r="O8" s="65"/>
      <c r="P8" s="66"/>
      <c r="Q8" s="67"/>
      <c r="R8" s="68"/>
      <c r="S8" s="65"/>
      <c r="T8" s="69"/>
      <c r="U8" s="70"/>
      <c r="V8" s="25"/>
      <c r="W8" s="26"/>
    </row>
    <row r="9" spans="1:23" ht="36" customHeight="1" x14ac:dyDescent="0.3">
      <c r="A9" s="71" t="s">
        <v>84</v>
      </c>
      <c r="B9" s="72" t="s">
        <v>35</v>
      </c>
      <c r="C9" s="73"/>
      <c r="D9" s="74" t="s">
        <v>85</v>
      </c>
      <c r="E9" s="74" t="s">
        <v>85</v>
      </c>
      <c r="F9" s="74" t="s">
        <v>85</v>
      </c>
      <c r="G9" s="74" t="s">
        <v>85</v>
      </c>
      <c r="H9" s="74" t="s">
        <v>85</v>
      </c>
      <c r="I9" s="74" t="s">
        <v>85</v>
      </c>
      <c r="J9" s="74" t="s">
        <v>85</v>
      </c>
      <c r="K9" s="74" t="s">
        <v>85</v>
      </c>
      <c r="L9" s="74" t="s">
        <v>85</v>
      </c>
      <c r="M9" s="74" t="s">
        <v>85</v>
      </c>
      <c r="N9" s="74" t="s">
        <v>85</v>
      </c>
      <c r="O9" s="75"/>
      <c r="P9" s="76"/>
      <c r="Q9" s="77"/>
      <c r="R9" s="78"/>
      <c r="S9" s="79"/>
      <c r="T9" s="80"/>
      <c r="U9" s="81"/>
      <c r="V9" s="25"/>
      <c r="W9" s="26"/>
    </row>
    <row r="10" spans="1:23" ht="48" customHeight="1" x14ac:dyDescent="0.3">
      <c r="A10" s="82"/>
      <c r="B10" s="83" t="s">
        <v>86</v>
      </c>
      <c r="C10" s="84"/>
      <c r="D10" s="74" t="s">
        <v>85</v>
      </c>
      <c r="E10" s="74" t="s">
        <v>85</v>
      </c>
      <c r="F10" s="74" t="s">
        <v>85</v>
      </c>
      <c r="G10" s="74" t="s">
        <v>85</v>
      </c>
      <c r="H10" s="74" t="s">
        <v>85</v>
      </c>
      <c r="I10" s="74" t="s">
        <v>85</v>
      </c>
      <c r="J10" s="74" t="s">
        <v>85</v>
      </c>
      <c r="K10" s="74" t="s">
        <v>85</v>
      </c>
      <c r="L10" s="74" t="s">
        <v>85</v>
      </c>
      <c r="M10" s="74" t="s">
        <v>85</v>
      </c>
      <c r="N10" s="74" t="s">
        <v>85</v>
      </c>
      <c r="O10" s="85"/>
      <c r="P10" s="86"/>
      <c r="Q10" s="87"/>
      <c r="R10" s="88"/>
      <c r="S10" s="89"/>
      <c r="T10" s="90"/>
      <c r="U10" s="91"/>
      <c r="V10" s="25"/>
      <c r="W10" s="26"/>
    </row>
    <row r="11" spans="1:23" ht="43.5" customHeight="1" x14ac:dyDescent="0.3">
      <c r="A11" s="92" t="s">
        <v>87</v>
      </c>
      <c r="B11" s="93"/>
      <c r="C11" s="94"/>
      <c r="D11" s="74" t="s">
        <v>85</v>
      </c>
      <c r="E11" s="74" t="s">
        <v>85</v>
      </c>
      <c r="F11" s="74" t="s">
        <v>85</v>
      </c>
      <c r="G11" s="74" t="s">
        <v>85</v>
      </c>
      <c r="H11" s="74" t="s">
        <v>85</v>
      </c>
      <c r="I11" s="74" t="s">
        <v>85</v>
      </c>
      <c r="J11" s="74" t="s">
        <v>85</v>
      </c>
      <c r="K11" s="74" t="s">
        <v>85</v>
      </c>
      <c r="L11" s="74" t="s">
        <v>85</v>
      </c>
      <c r="M11" s="74" t="s">
        <v>85</v>
      </c>
      <c r="N11" s="74" t="s">
        <v>85</v>
      </c>
      <c r="O11" s="85"/>
      <c r="P11" s="86"/>
      <c r="Q11" s="87"/>
      <c r="R11" s="88"/>
      <c r="S11" s="89"/>
      <c r="T11" s="90"/>
      <c r="U11" s="91"/>
      <c r="V11" s="25"/>
      <c r="W11" s="26"/>
    </row>
    <row r="12" spans="1:23" ht="41.25" customHeight="1" thickBot="1" x14ac:dyDescent="0.35">
      <c r="A12" s="95" t="s">
        <v>88</v>
      </c>
      <c r="B12" s="96"/>
      <c r="C12" s="97"/>
      <c r="D12" s="98" t="s">
        <v>85</v>
      </c>
      <c r="E12" s="98" t="s">
        <v>85</v>
      </c>
      <c r="F12" s="98" t="s">
        <v>85</v>
      </c>
      <c r="G12" s="98" t="s">
        <v>85</v>
      </c>
      <c r="H12" s="98" t="s">
        <v>85</v>
      </c>
      <c r="I12" s="98" t="s">
        <v>85</v>
      </c>
      <c r="J12" s="98" t="s">
        <v>85</v>
      </c>
      <c r="K12" s="98" t="s">
        <v>85</v>
      </c>
      <c r="L12" s="98" t="s">
        <v>85</v>
      </c>
      <c r="M12" s="98" t="s">
        <v>85</v>
      </c>
      <c r="N12" s="98" t="s">
        <v>85</v>
      </c>
      <c r="O12" s="99"/>
      <c r="P12" s="100"/>
      <c r="Q12" s="101"/>
      <c r="R12" s="102"/>
      <c r="S12" s="103"/>
      <c r="T12" s="104"/>
      <c r="U12" s="105"/>
      <c r="V12" s="106"/>
      <c r="W12" s="26"/>
    </row>
    <row r="13" spans="1:23" ht="39" customHeight="1" x14ac:dyDescent="0.25">
      <c r="A13" s="107" t="s">
        <v>89</v>
      </c>
      <c r="B13" s="108"/>
      <c r="C13" s="109"/>
      <c r="D13" s="110" t="s">
        <v>90</v>
      </c>
      <c r="E13" s="110" t="s">
        <v>91</v>
      </c>
      <c r="F13" s="110" t="s">
        <v>92</v>
      </c>
      <c r="G13" s="111" t="s">
        <v>93</v>
      </c>
      <c r="H13" s="112" t="s">
        <v>94</v>
      </c>
      <c r="I13" s="111" t="s">
        <v>95</v>
      </c>
      <c r="J13" s="111" t="s">
        <v>96</v>
      </c>
      <c r="K13" s="111" t="s">
        <v>97</v>
      </c>
      <c r="L13" s="111" t="s">
        <v>98</v>
      </c>
      <c r="M13" s="111" t="s">
        <v>99</v>
      </c>
      <c r="N13" s="111" t="s">
        <v>100</v>
      </c>
      <c r="O13" s="113" t="s">
        <v>101</v>
      </c>
      <c r="P13" s="114"/>
      <c r="Q13" s="115">
        <v>3</v>
      </c>
      <c r="R13" s="109">
        <v>3</v>
      </c>
      <c r="S13" s="116">
        <v>0</v>
      </c>
      <c r="T13" s="117"/>
      <c r="U13" s="118"/>
      <c r="V13" s="119"/>
      <c r="W13" s="120"/>
    </row>
    <row r="14" spans="1:23" ht="39" customHeight="1" x14ac:dyDescent="0.25">
      <c r="A14" s="121" t="s">
        <v>102</v>
      </c>
      <c r="B14" s="122"/>
      <c r="C14" s="123"/>
      <c r="D14" s="123">
        <v>4</v>
      </c>
      <c r="E14" s="123">
        <v>3</v>
      </c>
      <c r="F14" s="123">
        <v>4</v>
      </c>
      <c r="G14" s="124">
        <v>4</v>
      </c>
      <c r="H14" s="124">
        <v>4</v>
      </c>
      <c r="I14" s="124">
        <v>4</v>
      </c>
      <c r="J14" s="124">
        <v>4</v>
      </c>
      <c r="K14" s="124">
        <v>4</v>
      </c>
      <c r="L14" s="124">
        <v>4</v>
      </c>
      <c r="M14" s="124">
        <v>4</v>
      </c>
      <c r="N14" s="124">
        <v>4</v>
      </c>
      <c r="O14" s="125">
        <v>5</v>
      </c>
      <c r="P14" s="126">
        <f t="shared" ref="P14:P27" si="0">SUM(D14:O14)</f>
        <v>48</v>
      </c>
      <c r="Q14" s="127">
        <v>0</v>
      </c>
      <c r="R14" s="123">
        <v>0</v>
      </c>
      <c r="S14" s="128">
        <v>0</v>
      </c>
      <c r="T14" s="129"/>
      <c r="U14" s="130"/>
      <c r="V14" s="131"/>
      <c r="W14" s="132"/>
    </row>
    <row r="15" spans="1:23" s="136" customFormat="1" ht="30" customHeight="1" x14ac:dyDescent="0.25">
      <c r="A15" s="121" t="s">
        <v>103</v>
      </c>
      <c r="B15" s="122" t="s">
        <v>104</v>
      </c>
      <c r="C15" s="123" t="s">
        <v>105</v>
      </c>
      <c r="D15" s="123">
        <v>142</v>
      </c>
      <c r="E15" s="123">
        <v>104</v>
      </c>
      <c r="F15" s="123">
        <v>120</v>
      </c>
      <c r="G15" s="124">
        <f>SUM(G17:G20)</f>
        <v>135</v>
      </c>
      <c r="H15" s="124">
        <v>131</v>
      </c>
      <c r="I15" s="124">
        <v>156</v>
      </c>
      <c r="J15" s="124">
        <v>164</v>
      </c>
      <c r="K15" s="124">
        <v>144</v>
      </c>
      <c r="L15" s="124">
        <v>131</v>
      </c>
      <c r="M15" s="124">
        <v>144</v>
      </c>
      <c r="N15" s="124">
        <v>137</v>
      </c>
      <c r="O15" s="125">
        <v>170</v>
      </c>
      <c r="P15" s="126">
        <f>SUM(D15:O15)</f>
        <v>1678</v>
      </c>
      <c r="Q15" s="127">
        <v>0</v>
      </c>
      <c r="R15" s="123">
        <v>0</v>
      </c>
      <c r="S15" s="128">
        <v>0</v>
      </c>
      <c r="T15" s="133"/>
      <c r="U15" s="134"/>
      <c r="V15" s="135"/>
      <c r="W15" s="132"/>
    </row>
    <row r="16" spans="1:23" s="136" customFormat="1" ht="30" customHeight="1" x14ac:dyDescent="0.25">
      <c r="A16" s="137" t="s">
        <v>106</v>
      </c>
      <c r="B16" s="138"/>
      <c r="C16" s="123" t="s">
        <v>105</v>
      </c>
      <c r="D16" s="123"/>
      <c r="E16" s="123"/>
      <c r="F16" s="123"/>
      <c r="G16" s="124"/>
      <c r="H16" s="124"/>
      <c r="I16" s="124"/>
      <c r="J16" s="124"/>
      <c r="K16" s="124"/>
      <c r="L16" s="124"/>
      <c r="M16" s="124"/>
      <c r="N16" s="124"/>
      <c r="O16" s="125"/>
      <c r="P16" s="126">
        <f t="shared" si="0"/>
        <v>0</v>
      </c>
      <c r="Q16" s="127">
        <v>0</v>
      </c>
      <c r="R16" s="123">
        <v>0</v>
      </c>
      <c r="S16" s="128">
        <v>0</v>
      </c>
      <c r="T16" s="133"/>
      <c r="U16" s="134"/>
      <c r="V16" s="135"/>
      <c r="W16" s="132"/>
    </row>
    <row r="17" spans="1:23" s="136" customFormat="1" ht="30" customHeight="1" x14ac:dyDescent="0.25">
      <c r="A17" s="137" t="s">
        <v>107</v>
      </c>
      <c r="B17" s="138"/>
      <c r="C17" s="123" t="s">
        <v>105</v>
      </c>
      <c r="D17" s="123">
        <v>52</v>
      </c>
      <c r="E17" s="123">
        <v>44</v>
      </c>
      <c r="F17" s="123">
        <v>48</v>
      </c>
      <c r="G17" s="124">
        <v>53</v>
      </c>
      <c r="H17" s="124">
        <v>49</v>
      </c>
      <c r="I17" s="124">
        <v>62</v>
      </c>
      <c r="J17" s="124">
        <v>62</v>
      </c>
      <c r="K17" s="139">
        <v>52</v>
      </c>
      <c r="L17" s="124">
        <v>52</v>
      </c>
      <c r="M17" s="124">
        <v>56</v>
      </c>
      <c r="N17" s="124">
        <v>55</v>
      </c>
      <c r="O17" s="125"/>
      <c r="P17" s="126">
        <f t="shared" si="0"/>
        <v>585</v>
      </c>
      <c r="Q17" s="127">
        <v>0</v>
      </c>
      <c r="R17" s="123">
        <v>0</v>
      </c>
      <c r="S17" s="128">
        <v>0</v>
      </c>
      <c r="T17" s="133"/>
      <c r="U17" s="134"/>
      <c r="V17" s="135"/>
      <c r="W17" s="132"/>
    </row>
    <row r="18" spans="1:23" s="136" customFormat="1" ht="30" customHeight="1" x14ac:dyDescent="0.25">
      <c r="A18" s="137" t="s">
        <v>108</v>
      </c>
      <c r="B18" s="138"/>
      <c r="C18" s="123" t="s">
        <v>105</v>
      </c>
      <c r="D18" s="123">
        <v>66</v>
      </c>
      <c r="E18" s="123">
        <v>45</v>
      </c>
      <c r="F18" s="140">
        <v>52</v>
      </c>
      <c r="G18" s="124">
        <v>60</v>
      </c>
      <c r="H18" s="124">
        <v>75</v>
      </c>
      <c r="I18" s="124">
        <v>70</v>
      </c>
      <c r="J18" s="124">
        <v>76</v>
      </c>
      <c r="K18" s="139">
        <v>67</v>
      </c>
      <c r="L18" s="124">
        <v>59</v>
      </c>
      <c r="M18" s="124">
        <v>66</v>
      </c>
      <c r="N18" s="124">
        <v>57</v>
      </c>
      <c r="O18" s="125"/>
      <c r="P18" s="126">
        <f t="shared" si="0"/>
        <v>693</v>
      </c>
      <c r="Q18" s="127">
        <v>0</v>
      </c>
      <c r="R18" s="123">
        <v>0</v>
      </c>
      <c r="S18" s="128">
        <v>0</v>
      </c>
      <c r="T18" s="133"/>
      <c r="U18" s="134"/>
      <c r="V18" s="135"/>
      <c r="W18" s="132"/>
    </row>
    <row r="19" spans="1:23" s="136" customFormat="1" ht="30" customHeight="1" x14ac:dyDescent="0.25">
      <c r="A19" s="137" t="s">
        <v>109</v>
      </c>
      <c r="B19" s="138"/>
      <c r="C19" s="123" t="s">
        <v>105</v>
      </c>
      <c r="D19" s="123">
        <v>17</v>
      </c>
      <c r="E19" s="123">
        <v>6</v>
      </c>
      <c r="F19" s="123">
        <v>11</v>
      </c>
      <c r="G19" s="124">
        <v>15</v>
      </c>
      <c r="H19" s="124">
        <v>1</v>
      </c>
      <c r="I19" s="124">
        <v>15</v>
      </c>
      <c r="J19" s="124">
        <v>17</v>
      </c>
      <c r="K19" s="139">
        <v>16</v>
      </c>
      <c r="L19" s="124">
        <v>13</v>
      </c>
      <c r="M19" s="124">
        <v>15</v>
      </c>
      <c r="N19" s="124">
        <v>15</v>
      </c>
      <c r="O19" s="125"/>
      <c r="P19" s="126">
        <f t="shared" si="0"/>
        <v>141</v>
      </c>
      <c r="Q19" s="127">
        <v>0</v>
      </c>
      <c r="R19" s="123">
        <v>0</v>
      </c>
      <c r="S19" s="128">
        <v>0</v>
      </c>
      <c r="T19" s="133"/>
      <c r="U19" s="134"/>
      <c r="V19" s="135"/>
      <c r="W19" s="132"/>
    </row>
    <row r="20" spans="1:23" s="136" customFormat="1" ht="30" customHeight="1" x14ac:dyDescent="0.25">
      <c r="A20" s="137" t="s">
        <v>110</v>
      </c>
      <c r="B20" s="138"/>
      <c r="C20" s="123" t="s">
        <v>105</v>
      </c>
      <c r="D20" s="123">
        <v>7</v>
      </c>
      <c r="E20" s="123">
        <v>9</v>
      </c>
      <c r="F20" s="123">
        <v>9</v>
      </c>
      <c r="G20" s="124">
        <v>7</v>
      </c>
      <c r="H20" s="124">
        <v>6</v>
      </c>
      <c r="I20" s="124">
        <v>9</v>
      </c>
      <c r="J20" s="124">
        <v>9</v>
      </c>
      <c r="K20" s="139">
        <v>9</v>
      </c>
      <c r="L20" s="124">
        <v>7</v>
      </c>
      <c r="M20" s="124">
        <v>7</v>
      </c>
      <c r="N20" s="124">
        <v>10</v>
      </c>
      <c r="O20" s="125"/>
      <c r="P20" s="126">
        <f t="shared" si="0"/>
        <v>89</v>
      </c>
      <c r="Q20" s="127">
        <v>0</v>
      </c>
      <c r="R20" s="123">
        <v>0</v>
      </c>
      <c r="S20" s="128">
        <v>0</v>
      </c>
      <c r="T20" s="133"/>
      <c r="U20" s="134"/>
      <c r="V20" s="135"/>
      <c r="W20" s="132"/>
    </row>
    <row r="21" spans="1:23" s="136" customFormat="1" ht="30" customHeight="1" x14ac:dyDescent="0.25">
      <c r="A21" s="141" t="s">
        <v>111</v>
      </c>
      <c r="B21" s="142"/>
      <c r="C21" s="143" t="s">
        <v>112</v>
      </c>
      <c r="D21" s="144">
        <f>D26/45</f>
        <v>201.18533333333335</v>
      </c>
      <c r="E21" s="144">
        <f t="shared" ref="E21:O21" si="1">E26/45</f>
        <v>145.96488888888888</v>
      </c>
      <c r="F21" s="144">
        <f t="shared" si="1"/>
        <v>186.43688888888889</v>
      </c>
      <c r="G21" s="145">
        <f t="shared" si="1"/>
        <v>199.19111111111113</v>
      </c>
      <c r="H21" s="145">
        <f t="shared" si="1"/>
        <v>184.57333333333332</v>
      </c>
      <c r="I21" s="145">
        <f t="shared" si="1"/>
        <v>218.65577777777779</v>
      </c>
      <c r="J21" s="145">
        <f t="shared" si="1"/>
        <v>231.97355555555555</v>
      </c>
      <c r="K21" s="145">
        <f t="shared" si="1"/>
        <v>204.9111111111111</v>
      </c>
      <c r="L21" s="145">
        <f t="shared" si="1"/>
        <v>183.91911111111114</v>
      </c>
      <c r="M21" s="145">
        <f t="shared" si="1"/>
        <v>201.15622222222223</v>
      </c>
      <c r="N21" s="145">
        <f t="shared" si="1"/>
        <v>192.94933333333333</v>
      </c>
      <c r="O21" s="146">
        <f t="shared" si="1"/>
        <v>212.24155555555558</v>
      </c>
      <c r="P21" s="126">
        <f t="shared" si="0"/>
        <v>2363.1582222222223</v>
      </c>
      <c r="Q21" s="147">
        <v>0</v>
      </c>
      <c r="R21" s="143">
        <v>0</v>
      </c>
      <c r="S21" s="148">
        <v>0</v>
      </c>
      <c r="T21" s="133"/>
      <c r="U21" s="149"/>
      <c r="V21" s="150"/>
      <c r="W21" s="132"/>
    </row>
    <row r="22" spans="1:23" s="136" customFormat="1" ht="30" customHeight="1" x14ac:dyDescent="0.25">
      <c r="A22" s="141" t="s">
        <v>113</v>
      </c>
      <c r="B22" s="142"/>
      <c r="C22" s="143" t="s">
        <v>112</v>
      </c>
      <c r="D22" s="143">
        <f>D15*3</f>
        <v>426</v>
      </c>
      <c r="E22" s="143">
        <f t="shared" ref="E22:O22" si="2">E15*3</f>
        <v>312</v>
      </c>
      <c r="F22" s="143">
        <f t="shared" si="2"/>
        <v>360</v>
      </c>
      <c r="G22" s="151">
        <f t="shared" si="2"/>
        <v>405</v>
      </c>
      <c r="H22" s="151">
        <f t="shared" si="2"/>
        <v>393</v>
      </c>
      <c r="I22" s="151">
        <f t="shared" si="2"/>
        <v>468</v>
      </c>
      <c r="J22" s="151">
        <f t="shared" si="2"/>
        <v>492</v>
      </c>
      <c r="K22" s="151">
        <f t="shared" si="2"/>
        <v>432</v>
      </c>
      <c r="L22" s="151">
        <f t="shared" si="2"/>
        <v>393</v>
      </c>
      <c r="M22" s="151">
        <f t="shared" si="2"/>
        <v>432</v>
      </c>
      <c r="N22" s="151">
        <f t="shared" si="2"/>
        <v>411</v>
      </c>
      <c r="O22" s="152">
        <f t="shared" si="2"/>
        <v>510</v>
      </c>
      <c r="P22" s="126">
        <f t="shared" si="0"/>
        <v>5034</v>
      </c>
      <c r="Q22" s="147">
        <v>0</v>
      </c>
      <c r="R22" s="143">
        <v>0</v>
      </c>
      <c r="S22" s="148">
        <v>0</v>
      </c>
      <c r="T22" s="133"/>
      <c r="U22" s="149"/>
      <c r="V22" s="150"/>
      <c r="W22" s="132"/>
    </row>
    <row r="23" spans="1:23" s="136" customFormat="1" ht="30" customHeight="1" x14ac:dyDescent="0.25">
      <c r="A23" s="153" t="s">
        <v>114</v>
      </c>
      <c r="B23" s="154"/>
      <c r="C23" s="154" t="s">
        <v>115</v>
      </c>
      <c r="D23" s="155">
        <v>45092.37</v>
      </c>
      <c r="E23" s="156">
        <v>34375.656999999999</v>
      </c>
      <c r="F23" s="156">
        <v>40296.1</v>
      </c>
      <c r="G23" s="156">
        <v>49251.61</v>
      </c>
      <c r="H23" s="155">
        <v>41203.160000000003</v>
      </c>
      <c r="I23" s="156">
        <v>48851.4</v>
      </c>
      <c r="J23" s="156">
        <v>50665.72</v>
      </c>
      <c r="K23" s="156">
        <v>46648.5</v>
      </c>
      <c r="L23" s="156">
        <v>40737.57</v>
      </c>
      <c r="M23" s="156">
        <v>50850.21</v>
      </c>
      <c r="N23" s="156">
        <v>43864.07</v>
      </c>
      <c r="O23" s="157"/>
      <c r="P23" s="158">
        <f t="shared" si="0"/>
        <v>491836.36700000003</v>
      </c>
      <c r="Q23" s="159"/>
      <c r="R23" s="160"/>
      <c r="S23" s="161"/>
      <c r="T23" s="158">
        <f>SUM(Q23:S23)</f>
        <v>0</v>
      </c>
      <c r="U23" s="162">
        <v>0</v>
      </c>
      <c r="V23" s="163">
        <f>P23+T23+U23</f>
        <v>491836.36700000003</v>
      </c>
      <c r="W23" s="132"/>
    </row>
    <row r="24" spans="1:23" s="136" customFormat="1" ht="30" customHeight="1" x14ac:dyDescent="0.25">
      <c r="A24" s="164" t="s">
        <v>116</v>
      </c>
      <c r="B24" s="123"/>
      <c r="C24" s="123" t="s">
        <v>117</v>
      </c>
      <c r="D24" s="165">
        <v>1825.55</v>
      </c>
      <c r="E24" s="166">
        <v>1294.3900000000001</v>
      </c>
      <c r="F24" s="166">
        <v>1690</v>
      </c>
      <c r="G24" s="166">
        <v>1792</v>
      </c>
      <c r="H24" s="165">
        <v>1673.96</v>
      </c>
      <c r="I24" s="166">
        <v>1969.88</v>
      </c>
      <c r="J24" s="166">
        <v>2039.35</v>
      </c>
      <c r="K24" s="166">
        <v>1585.1</v>
      </c>
      <c r="L24" s="166">
        <v>1695.79</v>
      </c>
      <c r="M24" s="166">
        <v>1893.57</v>
      </c>
      <c r="N24" s="166">
        <v>1645.04</v>
      </c>
      <c r="O24" s="167">
        <v>1601.71</v>
      </c>
      <c r="P24" s="158">
        <f t="shared" si="0"/>
        <v>20706.340000000004</v>
      </c>
      <c r="Q24" s="168"/>
      <c r="R24" s="169"/>
      <c r="S24" s="170"/>
      <c r="T24" s="171">
        <f t="shared" ref="T24:T28" si="3">SUM(Q24:S24)</f>
        <v>0</v>
      </c>
      <c r="U24" s="172">
        <v>0</v>
      </c>
      <c r="V24" s="173">
        <f t="shared" ref="V24:V27" si="4">P24+T24+U24</f>
        <v>20706.340000000004</v>
      </c>
      <c r="W24" s="132"/>
    </row>
    <row r="25" spans="1:23" s="136" customFormat="1" ht="30" customHeight="1" x14ac:dyDescent="0.25">
      <c r="A25" s="121" t="s">
        <v>118</v>
      </c>
      <c r="B25" s="122"/>
      <c r="C25" s="123" t="s">
        <v>117</v>
      </c>
      <c r="D25" s="165">
        <v>11689.28</v>
      </c>
      <c r="E25" s="166">
        <v>8616.31</v>
      </c>
      <c r="F25" s="166">
        <v>10137.52</v>
      </c>
      <c r="G25" s="166">
        <v>11302.02</v>
      </c>
      <c r="H25" s="165">
        <v>10652.68</v>
      </c>
      <c r="I25" s="166">
        <v>12627.5</v>
      </c>
      <c r="J25" s="166">
        <v>13536.43</v>
      </c>
      <c r="K25" s="166">
        <v>11523.3</v>
      </c>
      <c r="L25" s="166">
        <v>10888.19</v>
      </c>
      <c r="M25" s="166">
        <v>11970.73</v>
      </c>
      <c r="N25" s="166">
        <v>12853.16</v>
      </c>
      <c r="O25" s="167">
        <v>12356.07</v>
      </c>
      <c r="P25" s="158">
        <f t="shared" si="0"/>
        <v>138153.19</v>
      </c>
      <c r="Q25" s="168">
        <v>11823.83</v>
      </c>
      <c r="R25" s="169">
        <v>11823.83</v>
      </c>
      <c r="S25" s="170"/>
      <c r="T25" s="171">
        <f t="shared" si="3"/>
        <v>23647.66</v>
      </c>
      <c r="U25" s="172">
        <v>2993.54</v>
      </c>
      <c r="V25" s="173">
        <f t="shared" si="4"/>
        <v>164794.39000000001</v>
      </c>
      <c r="W25" s="132"/>
    </row>
    <row r="26" spans="1:23" s="136" customFormat="1" ht="30" customHeight="1" x14ac:dyDescent="0.25">
      <c r="A26" s="121" t="s">
        <v>119</v>
      </c>
      <c r="B26" s="122"/>
      <c r="C26" s="123" t="s">
        <v>117</v>
      </c>
      <c r="D26" s="165">
        <v>9053.34</v>
      </c>
      <c r="E26" s="166">
        <v>6568.42</v>
      </c>
      <c r="F26" s="166">
        <v>8389.66</v>
      </c>
      <c r="G26" s="166">
        <v>8963.6</v>
      </c>
      <c r="H26" s="165">
        <v>8305.7999999999993</v>
      </c>
      <c r="I26" s="166">
        <v>9839.51</v>
      </c>
      <c r="J26" s="166">
        <v>10438.81</v>
      </c>
      <c r="K26" s="166">
        <v>9221</v>
      </c>
      <c r="L26" s="166">
        <v>8276.36</v>
      </c>
      <c r="M26" s="166">
        <v>9052.0300000000007</v>
      </c>
      <c r="N26" s="166">
        <v>8682.7199999999993</v>
      </c>
      <c r="O26" s="167">
        <v>9550.8700000000008</v>
      </c>
      <c r="P26" s="158">
        <f t="shared" si="0"/>
        <v>106342.11999999998</v>
      </c>
      <c r="Q26" s="168"/>
      <c r="R26" s="169"/>
      <c r="S26" s="170"/>
      <c r="T26" s="171">
        <f t="shared" si="3"/>
        <v>0</v>
      </c>
      <c r="U26" s="172">
        <v>0</v>
      </c>
      <c r="V26" s="173">
        <f t="shared" si="4"/>
        <v>106342.11999999998</v>
      </c>
      <c r="W26" s="132"/>
    </row>
    <row r="27" spans="1:23" s="136" customFormat="1" ht="30" customHeight="1" x14ac:dyDescent="0.25">
      <c r="A27" s="121" t="s">
        <v>120</v>
      </c>
      <c r="B27" s="122"/>
      <c r="C27" s="123" t="s">
        <v>117</v>
      </c>
      <c r="D27" s="166">
        <v>0</v>
      </c>
      <c r="E27" s="166">
        <v>0</v>
      </c>
      <c r="F27" s="166">
        <v>226.09</v>
      </c>
      <c r="G27" s="166">
        <v>739.01</v>
      </c>
      <c r="H27" s="165">
        <v>0</v>
      </c>
      <c r="I27" s="166">
        <v>0</v>
      </c>
      <c r="J27" s="166">
        <v>0</v>
      </c>
      <c r="K27" s="166">
        <v>377.2</v>
      </c>
      <c r="L27" s="166">
        <v>0</v>
      </c>
      <c r="M27" s="166">
        <v>694.26</v>
      </c>
      <c r="N27" s="166">
        <v>206.21</v>
      </c>
      <c r="O27" s="167">
        <v>0</v>
      </c>
      <c r="P27" s="158">
        <f t="shared" si="0"/>
        <v>2242.77</v>
      </c>
      <c r="Q27" s="168">
        <v>1621.34</v>
      </c>
      <c r="R27" s="169">
        <v>1621.34</v>
      </c>
      <c r="S27" s="170"/>
      <c r="T27" s="171">
        <f t="shared" si="3"/>
        <v>3242.68</v>
      </c>
      <c r="U27" s="172">
        <v>0</v>
      </c>
      <c r="V27" s="173">
        <f t="shared" si="4"/>
        <v>5485.45</v>
      </c>
      <c r="W27" s="132"/>
    </row>
    <row r="28" spans="1:23" s="136" customFormat="1" ht="30" customHeight="1" thickBot="1" x14ac:dyDescent="0.3">
      <c r="A28" s="174" t="s">
        <v>121</v>
      </c>
      <c r="B28" s="175"/>
      <c r="C28" s="175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7"/>
      <c r="P28" s="178"/>
      <c r="Q28" s="179">
        <v>299</v>
      </c>
      <c r="R28" s="180">
        <v>322</v>
      </c>
      <c r="S28" s="181"/>
      <c r="T28" s="182">
        <f t="shared" si="3"/>
        <v>621</v>
      </c>
      <c r="U28" s="183"/>
      <c r="V28" s="184"/>
      <c r="W28" s="185"/>
    </row>
    <row r="29" spans="1:23" s="136" customFormat="1" ht="30" customHeight="1" x14ac:dyDescent="0.25">
      <c r="A29" s="186" t="s">
        <v>122</v>
      </c>
      <c r="B29" s="187"/>
      <c r="C29" s="187"/>
      <c r="D29" s="188" t="s">
        <v>123</v>
      </c>
      <c r="E29" s="188" t="s">
        <v>123</v>
      </c>
      <c r="F29" s="188" t="s">
        <v>123</v>
      </c>
      <c r="G29" s="188" t="s">
        <v>124</v>
      </c>
      <c r="H29" s="188" t="s">
        <v>123</v>
      </c>
      <c r="I29" s="188" t="s">
        <v>123</v>
      </c>
      <c r="J29" s="188" t="s">
        <v>123</v>
      </c>
      <c r="K29" s="188" t="s">
        <v>123</v>
      </c>
      <c r="L29" s="188" t="s">
        <v>123</v>
      </c>
      <c r="M29" s="188" t="s">
        <v>123</v>
      </c>
      <c r="N29" s="188" t="s">
        <v>123</v>
      </c>
      <c r="O29" s="189" t="s">
        <v>123</v>
      </c>
      <c r="P29" s="190"/>
      <c r="Q29" s="191"/>
      <c r="R29" s="192"/>
      <c r="S29" s="193"/>
      <c r="T29" s="194"/>
      <c r="U29" s="195"/>
      <c r="V29" s="191"/>
      <c r="W29" s="196"/>
    </row>
    <row r="30" spans="1:23" s="136" customFormat="1" ht="30" customHeight="1" thickBot="1" x14ac:dyDescent="0.3">
      <c r="A30" s="174" t="s">
        <v>125</v>
      </c>
      <c r="B30" s="175"/>
      <c r="C30" s="175"/>
      <c r="D30" s="197" t="s">
        <v>126</v>
      </c>
      <c r="E30" s="197" t="s">
        <v>126</v>
      </c>
      <c r="F30" s="197" t="s">
        <v>126</v>
      </c>
      <c r="G30" s="197" t="s">
        <v>126</v>
      </c>
      <c r="H30" s="197" t="s">
        <v>126</v>
      </c>
      <c r="I30" s="197" t="s">
        <v>126</v>
      </c>
      <c r="J30" s="197" t="s">
        <v>126</v>
      </c>
      <c r="K30" s="197" t="s">
        <v>126</v>
      </c>
      <c r="L30" s="197" t="s">
        <v>126</v>
      </c>
      <c r="M30" s="197" t="s">
        <v>126</v>
      </c>
      <c r="N30" s="197" t="s">
        <v>126</v>
      </c>
      <c r="O30" s="198" t="s">
        <v>126</v>
      </c>
      <c r="P30" s="178"/>
      <c r="Q30" s="199"/>
      <c r="R30" s="176"/>
      <c r="S30" s="181"/>
      <c r="T30" s="200"/>
      <c r="U30" s="183"/>
      <c r="V30" s="199"/>
      <c r="W30" s="201"/>
    </row>
    <row r="31" spans="1:23" ht="30" customHeight="1" x14ac:dyDescent="0.25">
      <c r="A31" s="202" t="s">
        <v>127</v>
      </c>
      <c r="B31" s="203" t="s">
        <v>128</v>
      </c>
      <c r="C31" s="204" t="s">
        <v>129</v>
      </c>
      <c r="D31" s="205">
        <f>SUM(D32:D37)</f>
        <v>1.0660000000000001</v>
      </c>
      <c r="E31" s="205">
        <f t="shared" ref="E31:O31" si="5">SUM(E32:E37)</f>
        <v>0.66887000000000008</v>
      </c>
      <c r="F31" s="205">
        <f t="shared" si="5"/>
        <v>0.80922499999999997</v>
      </c>
      <c r="G31" s="205">
        <f t="shared" si="5"/>
        <v>1.1357999999999999</v>
      </c>
      <c r="H31" s="205">
        <f t="shared" si="5"/>
        <v>0.78700000000000003</v>
      </c>
      <c r="I31" s="205">
        <f t="shared" si="5"/>
        <v>0.98099999999999998</v>
      </c>
      <c r="J31" s="205">
        <f t="shared" si="5"/>
        <v>1.1819999999999999</v>
      </c>
      <c r="K31" s="205">
        <f t="shared" si="5"/>
        <v>0.98199999999999998</v>
      </c>
      <c r="L31" s="205">
        <f t="shared" si="5"/>
        <v>0.76171999999999995</v>
      </c>
      <c r="M31" s="205">
        <f t="shared" si="5"/>
        <v>1.18</v>
      </c>
      <c r="N31" s="205">
        <f t="shared" si="5"/>
        <v>0.86929999999999996</v>
      </c>
      <c r="O31" s="206">
        <f t="shared" si="5"/>
        <v>1.014</v>
      </c>
      <c r="P31" s="207">
        <f t="shared" ref="P31:P46" si="6">SUM(D31:O31)</f>
        <v>11.436914999999999</v>
      </c>
      <c r="Q31" s="208">
        <f>SUM(Q32:Q37)</f>
        <v>0.30049999999999999</v>
      </c>
      <c r="R31" s="209">
        <f t="shared" ref="R31" si="7">SUM(R32:R37)</f>
        <v>0.28400000000000003</v>
      </c>
      <c r="S31" s="210"/>
      <c r="T31" s="211">
        <f>SUM(Q31:S31)</f>
        <v>0.58450000000000002</v>
      </c>
      <c r="U31" s="212">
        <f t="shared" ref="U31" si="8">U32+U33+U34</f>
        <v>0.624</v>
      </c>
      <c r="V31" s="213">
        <f t="shared" ref="V31:V45" si="9">P31+T31+U31</f>
        <v>12.645415</v>
      </c>
      <c r="W31" s="214">
        <v>14.2</v>
      </c>
    </row>
    <row r="32" spans="1:23" ht="30" customHeight="1" x14ac:dyDescent="0.25">
      <c r="A32" s="215" t="s">
        <v>130</v>
      </c>
      <c r="B32" s="216" t="s">
        <v>131</v>
      </c>
      <c r="C32" s="217" t="s">
        <v>129</v>
      </c>
      <c r="D32" s="218">
        <v>0.53600000000000003</v>
      </c>
      <c r="E32" s="218">
        <v>0.37773000000000001</v>
      </c>
      <c r="F32" s="218">
        <v>0.39679999999999999</v>
      </c>
      <c r="G32" s="218">
        <v>0.57450000000000001</v>
      </c>
      <c r="H32" s="218">
        <v>0.38600000000000001</v>
      </c>
      <c r="I32" s="218">
        <v>0.59199999999999997</v>
      </c>
      <c r="J32" s="218">
        <v>0.61199999999999999</v>
      </c>
      <c r="K32" s="218">
        <v>0.375</v>
      </c>
      <c r="L32" s="218">
        <v>0.41520000000000001</v>
      </c>
      <c r="M32" s="218">
        <v>0.59499999999999997</v>
      </c>
      <c r="N32" s="218">
        <v>0.41899999999999998</v>
      </c>
      <c r="O32" s="219">
        <v>0.55000000000000004</v>
      </c>
      <c r="P32" s="220">
        <f t="shared" si="6"/>
        <v>5.8292299999999999</v>
      </c>
      <c r="Q32" s="221">
        <v>0</v>
      </c>
      <c r="R32" s="218">
        <v>0</v>
      </c>
      <c r="S32" s="222"/>
      <c r="T32" s="223">
        <f t="shared" ref="T32:T37" si="10">SUM(Q32:S32)</f>
        <v>0</v>
      </c>
      <c r="U32" s="224">
        <v>0.13200000000000001</v>
      </c>
      <c r="V32" s="225">
        <f t="shared" si="9"/>
        <v>5.9612299999999996</v>
      </c>
      <c r="W32" s="226"/>
    </row>
    <row r="33" spans="1:23" ht="30" customHeight="1" x14ac:dyDescent="0.25">
      <c r="A33" s="227"/>
      <c r="B33" s="228" t="s">
        <v>132</v>
      </c>
      <c r="C33" s="217" t="s">
        <v>129</v>
      </c>
      <c r="D33" s="218">
        <v>0</v>
      </c>
      <c r="E33" s="218">
        <v>0</v>
      </c>
      <c r="F33" s="218">
        <v>5.7600000000000004E-3</v>
      </c>
      <c r="G33" s="218">
        <v>0</v>
      </c>
      <c r="H33" s="218">
        <v>0</v>
      </c>
      <c r="I33" s="218">
        <v>0</v>
      </c>
      <c r="J33" s="218">
        <v>0</v>
      </c>
      <c r="K33" s="218">
        <v>0</v>
      </c>
      <c r="L33" s="218">
        <v>0</v>
      </c>
      <c r="M33" s="218">
        <v>0</v>
      </c>
      <c r="N33" s="218">
        <v>0</v>
      </c>
      <c r="O33" s="219">
        <v>0</v>
      </c>
      <c r="P33" s="220">
        <f t="shared" si="6"/>
        <v>5.7600000000000004E-3</v>
      </c>
      <c r="Q33" s="221">
        <v>0</v>
      </c>
      <c r="R33" s="218">
        <v>0</v>
      </c>
      <c r="S33" s="222"/>
      <c r="T33" s="223">
        <f t="shared" si="10"/>
        <v>0</v>
      </c>
      <c r="U33" s="224">
        <v>0.35099999999999998</v>
      </c>
      <c r="V33" s="225">
        <f t="shared" si="9"/>
        <v>0.35675999999999997</v>
      </c>
      <c r="W33" s="226"/>
    </row>
    <row r="34" spans="1:23" ht="40.5" customHeight="1" x14ac:dyDescent="0.25">
      <c r="A34" s="229"/>
      <c r="B34" s="230" t="s">
        <v>133</v>
      </c>
      <c r="C34" s="231" t="s">
        <v>129</v>
      </c>
      <c r="D34" s="232">
        <v>0.53</v>
      </c>
      <c r="E34" s="232">
        <v>0.29114000000000001</v>
      </c>
      <c r="F34" s="232">
        <v>0.35702499999999998</v>
      </c>
      <c r="G34" s="232">
        <v>0.49</v>
      </c>
      <c r="H34" s="232">
        <v>0.40100000000000002</v>
      </c>
      <c r="I34" s="232">
        <v>0.38900000000000001</v>
      </c>
      <c r="J34" s="232">
        <v>0.56999999999999995</v>
      </c>
      <c r="K34" s="232">
        <v>0.56899999999999995</v>
      </c>
      <c r="L34" s="232">
        <v>0.34651999999999999</v>
      </c>
      <c r="M34" s="232">
        <v>0.437</v>
      </c>
      <c r="N34" s="232">
        <v>0.36849999999999999</v>
      </c>
      <c r="O34" s="233">
        <v>0.46400000000000002</v>
      </c>
      <c r="P34" s="220">
        <f t="shared" si="6"/>
        <v>5.2131850000000002</v>
      </c>
      <c r="Q34" s="234">
        <v>0</v>
      </c>
      <c r="R34" s="232">
        <v>0</v>
      </c>
      <c r="S34" s="235"/>
      <c r="T34" s="223">
        <f t="shared" si="10"/>
        <v>0</v>
      </c>
      <c r="U34" s="236">
        <v>0.14099999999999999</v>
      </c>
      <c r="V34" s="237">
        <f t="shared" si="9"/>
        <v>5.3541850000000002</v>
      </c>
      <c r="W34" s="226"/>
    </row>
    <row r="35" spans="1:23" ht="30" customHeight="1" x14ac:dyDescent="0.25">
      <c r="A35" s="238" t="s">
        <v>134</v>
      </c>
      <c r="B35" s="239" t="s">
        <v>131</v>
      </c>
      <c r="C35" s="240" t="s">
        <v>129</v>
      </c>
      <c r="D35" s="241">
        <v>0</v>
      </c>
      <c r="E35" s="241">
        <v>0</v>
      </c>
      <c r="F35" s="241">
        <v>1.094E-2</v>
      </c>
      <c r="G35" s="241">
        <v>3.73E-2</v>
      </c>
      <c r="H35" s="241">
        <v>0</v>
      </c>
      <c r="I35" s="241">
        <v>0</v>
      </c>
      <c r="J35" s="241">
        <v>0</v>
      </c>
      <c r="K35" s="241">
        <v>0.02</v>
      </c>
      <c r="L35" s="241">
        <v>0</v>
      </c>
      <c r="M35" s="241">
        <v>3.5000000000000003E-2</v>
      </c>
      <c r="N35" s="241">
        <v>1.2999999999999999E-2</v>
      </c>
      <c r="O35" s="242">
        <v>0</v>
      </c>
      <c r="P35" s="220">
        <f t="shared" si="6"/>
        <v>0.11624</v>
      </c>
      <c r="Q35" s="243">
        <v>7.1300000000000002E-2</v>
      </c>
      <c r="R35" s="241">
        <v>7.6999999999999999E-2</v>
      </c>
      <c r="S35" s="244"/>
      <c r="T35" s="223">
        <f t="shared" si="10"/>
        <v>0.14829999999999999</v>
      </c>
      <c r="U35" s="245">
        <v>0</v>
      </c>
      <c r="V35" s="246">
        <f t="shared" si="9"/>
        <v>0.26454</v>
      </c>
      <c r="W35" s="226"/>
    </row>
    <row r="36" spans="1:23" ht="30" customHeight="1" x14ac:dyDescent="0.25">
      <c r="A36" s="238"/>
      <c r="B36" s="247" t="s">
        <v>132</v>
      </c>
      <c r="C36" s="240" t="s">
        <v>129</v>
      </c>
      <c r="D36" s="241">
        <v>0</v>
      </c>
      <c r="E36" s="241">
        <v>0</v>
      </c>
      <c r="F36" s="241">
        <v>6.7000000000000002E-3</v>
      </c>
      <c r="G36" s="241">
        <v>0</v>
      </c>
      <c r="H36" s="241">
        <v>0</v>
      </c>
      <c r="I36" s="241">
        <v>0</v>
      </c>
      <c r="J36" s="241">
        <v>0</v>
      </c>
      <c r="K36" s="241">
        <v>0</v>
      </c>
      <c r="L36" s="241">
        <v>0</v>
      </c>
      <c r="M36" s="241">
        <v>0</v>
      </c>
      <c r="N36" s="241">
        <v>0</v>
      </c>
      <c r="O36" s="242">
        <v>0</v>
      </c>
      <c r="P36" s="220">
        <f t="shared" si="6"/>
        <v>6.7000000000000002E-3</v>
      </c>
      <c r="Q36" s="243">
        <v>0.14760000000000001</v>
      </c>
      <c r="R36" s="241">
        <v>0.125</v>
      </c>
      <c r="S36" s="244"/>
      <c r="T36" s="223">
        <f t="shared" si="10"/>
        <v>0.27260000000000001</v>
      </c>
      <c r="U36" s="245">
        <v>0</v>
      </c>
      <c r="V36" s="246">
        <f t="shared" si="9"/>
        <v>0.27929999999999999</v>
      </c>
      <c r="W36" s="226"/>
    </row>
    <row r="37" spans="1:23" ht="42" customHeight="1" thickBot="1" x14ac:dyDescent="0.3">
      <c r="A37" s="248"/>
      <c r="B37" s="249" t="s">
        <v>133</v>
      </c>
      <c r="C37" s="250" t="s">
        <v>129</v>
      </c>
      <c r="D37" s="251">
        <v>0</v>
      </c>
      <c r="E37" s="251">
        <v>0</v>
      </c>
      <c r="F37" s="251">
        <v>3.2000000000000001E-2</v>
      </c>
      <c r="G37" s="251">
        <v>3.4000000000000002E-2</v>
      </c>
      <c r="H37" s="251">
        <v>0</v>
      </c>
      <c r="I37" s="251">
        <v>0</v>
      </c>
      <c r="J37" s="251">
        <v>0</v>
      </c>
      <c r="K37" s="251">
        <v>1.7999999999999999E-2</v>
      </c>
      <c r="L37" s="251">
        <v>0</v>
      </c>
      <c r="M37" s="251">
        <v>0.113</v>
      </c>
      <c r="N37" s="251">
        <v>6.88E-2</v>
      </c>
      <c r="O37" s="252">
        <v>0</v>
      </c>
      <c r="P37" s="253">
        <f t="shared" si="6"/>
        <v>0.26580000000000004</v>
      </c>
      <c r="Q37" s="254">
        <v>8.1600000000000006E-2</v>
      </c>
      <c r="R37" s="251">
        <v>8.2000000000000003E-2</v>
      </c>
      <c r="S37" s="255"/>
      <c r="T37" s="256">
        <f t="shared" si="10"/>
        <v>0.16360000000000002</v>
      </c>
      <c r="U37" s="257">
        <v>0</v>
      </c>
      <c r="V37" s="258">
        <f t="shared" si="9"/>
        <v>0.42940000000000006</v>
      </c>
      <c r="W37" s="259"/>
    </row>
    <row r="38" spans="1:23" ht="30" customHeight="1" x14ac:dyDescent="0.25">
      <c r="A38" s="260" t="s">
        <v>135</v>
      </c>
      <c r="B38" s="261"/>
      <c r="C38" s="262" t="s">
        <v>136</v>
      </c>
      <c r="D38" s="263">
        <f>D39+D42</f>
        <v>42.84</v>
      </c>
      <c r="E38" s="263">
        <f t="shared" ref="E38:O38" si="11">E39+E42</f>
        <v>0</v>
      </c>
      <c r="F38" s="263">
        <f t="shared" si="11"/>
        <v>42.8</v>
      </c>
      <c r="G38" s="263">
        <f t="shared" si="11"/>
        <v>49.12</v>
      </c>
      <c r="H38" s="263">
        <f t="shared" si="11"/>
        <v>0</v>
      </c>
      <c r="I38" s="263">
        <f t="shared" si="11"/>
        <v>63.45</v>
      </c>
      <c r="J38" s="263">
        <f t="shared" si="11"/>
        <v>0</v>
      </c>
      <c r="K38" s="263">
        <f t="shared" si="11"/>
        <v>51.627000000000002</v>
      </c>
      <c r="L38" s="263">
        <f t="shared" si="11"/>
        <v>46</v>
      </c>
      <c r="M38" s="263">
        <f t="shared" si="11"/>
        <v>66.53</v>
      </c>
      <c r="N38" s="263">
        <f t="shared" si="11"/>
        <v>0</v>
      </c>
      <c r="O38" s="264">
        <f t="shared" si="11"/>
        <v>42</v>
      </c>
      <c r="P38" s="265">
        <f t="shared" si="6"/>
        <v>404.36699999999996</v>
      </c>
      <c r="Q38" s="264">
        <f>Q39+Q42</f>
        <v>4.8600000000000003</v>
      </c>
      <c r="R38" s="263">
        <f>R39+R42</f>
        <v>4.8600000000000003</v>
      </c>
      <c r="S38" s="266"/>
      <c r="T38" s="158">
        <f t="shared" ref="T38:T46" si="12">SUM(Q38:R38)</f>
        <v>9.7200000000000006</v>
      </c>
      <c r="U38" s="267">
        <v>27.7</v>
      </c>
      <c r="V38" s="268">
        <f t="shared" si="9"/>
        <v>441.78699999999998</v>
      </c>
      <c r="W38" s="269">
        <v>890</v>
      </c>
    </row>
    <row r="39" spans="1:23" ht="30" customHeight="1" x14ac:dyDescent="0.25">
      <c r="A39" s="270" t="s">
        <v>130</v>
      </c>
      <c r="B39" s="271" t="s">
        <v>137</v>
      </c>
      <c r="C39" s="272" t="s">
        <v>136</v>
      </c>
      <c r="D39" s="273">
        <v>42.84</v>
      </c>
      <c r="E39" s="273"/>
      <c r="F39" s="273">
        <v>42.8</v>
      </c>
      <c r="G39" s="273">
        <v>49.12</v>
      </c>
      <c r="H39" s="273"/>
      <c r="I39" s="273">
        <v>63.45</v>
      </c>
      <c r="J39" s="274"/>
      <c r="K39" s="273">
        <v>51.25</v>
      </c>
      <c r="L39" s="273">
        <v>46</v>
      </c>
      <c r="M39" s="273">
        <v>53.75</v>
      </c>
      <c r="N39" s="273"/>
      <c r="O39" s="275">
        <v>42</v>
      </c>
      <c r="P39" s="276"/>
      <c r="Q39" s="277">
        <v>0</v>
      </c>
      <c r="R39" s="273">
        <v>0</v>
      </c>
      <c r="S39" s="278"/>
      <c r="T39" s="158"/>
      <c r="U39" s="279"/>
      <c r="V39" s="280"/>
      <c r="W39" s="281"/>
    </row>
    <row r="40" spans="1:23" ht="30" customHeight="1" x14ac:dyDescent="0.25">
      <c r="A40" s="270"/>
      <c r="B40" s="271"/>
      <c r="C40" s="272" t="s">
        <v>138</v>
      </c>
      <c r="D40" s="282">
        <v>11.13</v>
      </c>
      <c r="E40" s="282">
        <v>8.81</v>
      </c>
      <c r="F40" s="282">
        <v>10.757999999999999</v>
      </c>
      <c r="G40" s="282">
        <v>10.86</v>
      </c>
      <c r="H40" s="282">
        <v>11.04</v>
      </c>
      <c r="I40" s="282">
        <v>14.93</v>
      </c>
      <c r="J40" s="283">
        <v>12.48</v>
      </c>
      <c r="K40" s="282">
        <v>0.377</v>
      </c>
      <c r="L40" s="282">
        <v>10.538</v>
      </c>
      <c r="M40" s="282"/>
      <c r="N40" s="282">
        <v>10.89</v>
      </c>
      <c r="O40" s="284">
        <v>14.59</v>
      </c>
      <c r="P40" s="158">
        <f t="shared" si="6"/>
        <v>116.40299999999999</v>
      </c>
      <c r="Q40" s="285">
        <v>0</v>
      </c>
      <c r="R40" s="282">
        <v>0</v>
      </c>
      <c r="S40" s="286"/>
      <c r="T40" s="158">
        <f t="shared" si="12"/>
        <v>0</v>
      </c>
      <c r="U40" s="287">
        <v>0</v>
      </c>
      <c r="V40" s="288">
        <f t="shared" si="9"/>
        <v>116.40299999999999</v>
      </c>
      <c r="W40" s="289"/>
    </row>
    <row r="41" spans="1:23" ht="30" customHeight="1" x14ac:dyDescent="0.25">
      <c r="A41" s="270"/>
      <c r="B41" s="271"/>
      <c r="C41" s="272" t="s">
        <v>139</v>
      </c>
      <c r="D41" s="282">
        <v>4.3899999999999997</v>
      </c>
      <c r="E41" s="282">
        <v>3.58</v>
      </c>
      <c r="F41" s="282">
        <v>4.859</v>
      </c>
      <c r="G41" s="282">
        <v>4.29</v>
      </c>
      <c r="H41" s="282">
        <v>6.07</v>
      </c>
      <c r="I41" s="282">
        <v>5.51</v>
      </c>
      <c r="J41" s="283">
        <v>4.87</v>
      </c>
      <c r="K41" s="282">
        <v>4.47</v>
      </c>
      <c r="L41" s="282">
        <v>4.1900000000000004</v>
      </c>
      <c r="M41" s="282"/>
      <c r="N41" s="282">
        <v>4.32</v>
      </c>
      <c r="O41" s="284">
        <v>5.75</v>
      </c>
      <c r="P41" s="158">
        <f t="shared" si="6"/>
        <v>52.298999999999992</v>
      </c>
      <c r="Q41" s="285">
        <v>0</v>
      </c>
      <c r="R41" s="282">
        <v>0</v>
      </c>
      <c r="S41" s="286"/>
      <c r="T41" s="158">
        <f t="shared" si="12"/>
        <v>0</v>
      </c>
      <c r="U41" s="287">
        <v>0</v>
      </c>
      <c r="V41" s="288">
        <f t="shared" si="9"/>
        <v>52.298999999999992</v>
      </c>
      <c r="W41" s="289"/>
    </row>
    <row r="42" spans="1:23" ht="30" customHeight="1" x14ac:dyDescent="0.25">
      <c r="A42" s="290" t="s">
        <v>140</v>
      </c>
      <c r="B42" s="291" t="s">
        <v>137</v>
      </c>
      <c r="C42" s="292" t="s">
        <v>136</v>
      </c>
      <c r="D42" s="293"/>
      <c r="E42" s="293"/>
      <c r="F42" s="294"/>
      <c r="G42" s="293"/>
      <c r="H42" s="293"/>
      <c r="I42" s="293"/>
      <c r="J42" s="295"/>
      <c r="K42" s="293">
        <v>0.377</v>
      </c>
      <c r="L42" s="294"/>
      <c r="M42" s="293">
        <v>12.78</v>
      </c>
      <c r="N42" s="294"/>
      <c r="O42" s="296"/>
      <c r="P42" s="158"/>
      <c r="Q42" s="297">
        <v>4.8600000000000003</v>
      </c>
      <c r="R42" s="298">
        <v>4.8600000000000003</v>
      </c>
      <c r="S42" s="299"/>
      <c r="T42" s="158"/>
      <c r="U42" s="287"/>
      <c r="V42" s="288"/>
      <c r="W42" s="289"/>
    </row>
    <row r="43" spans="1:23" ht="30" customHeight="1" x14ac:dyDescent="0.25">
      <c r="A43" s="290"/>
      <c r="B43" s="291"/>
      <c r="C43" s="292" t="s">
        <v>138</v>
      </c>
      <c r="D43" s="293"/>
      <c r="E43" s="293"/>
      <c r="F43" s="294"/>
      <c r="G43" s="293"/>
      <c r="H43" s="293"/>
      <c r="I43" s="293"/>
      <c r="J43" s="295"/>
      <c r="K43" s="293"/>
      <c r="L43" s="294"/>
      <c r="M43" s="293"/>
      <c r="N43" s="294"/>
      <c r="O43" s="296"/>
      <c r="P43" s="158"/>
      <c r="Q43" s="294">
        <v>3.94</v>
      </c>
      <c r="R43" s="293">
        <v>3.94</v>
      </c>
      <c r="S43" s="299"/>
      <c r="T43" s="158"/>
      <c r="U43" s="287"/>
      <c r="V43" s="288"/>
      <c r="W43" s="289"/>
    </row>
    <row r="44" spans="1:23" ht="30" customHeight="1" x14ac:dyDescent="0.25">
      <c r="A44" s="290"/>
      <c r="B44" s="291"/>
      <c r="C44" s="292" t="s">
        <v>139</v>
      </c>
      <c r="D44" s="293"/>
      <c r="E44" s="293"/>
      <c r="F44" s="294"/>
      <c r="G44" s="293"/>
      <c r="H44" s="293"/>
      <c r="I44" s="293"/>
      <c r="J44" s="295"/>
      <c r="K44" s="293"/>
      <c r="L44" s="294"/>
      <c r="M44" s="293"/>
      <c r="N44" s="294"/>
      <c r="O44" s="296"/>
      <c r="P44" s="158"/>
      <c r="Q44" s="294">
        <v>3.06</v>
      </c>
      <c r="R44" s="293">
        <v>3.06</v>
      </c>
      <c r="S44" s="299"/>
      <c r="T44" s="158"/>
      <c r="U44" s="287"/>
      <c r="V44" s="288"/>
      <c r="W44" s="289"/>
    </row>
    <row r="45" spans="1:23" ht="30" customHeight="1" x14ac:dyDescent="0.25">
      <c r="A45" s="300"/>
      <c r="B45" s="301" t="s">
        <v>141</v>
      </c>
      <c r="C45" s="302" t="s">
        <v>142</v>
      </c>
      <c r="D45" s="282">
        <v>0</v>
      </c>
      <c r="E45" s="282">
        <v>0</v>
      </c>
      <c r="F45" s="282">
        <v>0</v>
      </c>
      <c r="G45" s="282">
        <v>0</v>
      </c>
      <c r="H45" s="282">
        <v>0</v>
      </c>
      <c r="I45" s="282">
        <v>0</v>
      </c>
      <c r="J45" s="283">
        <v>0</v>
      </c>
      <c r="K45" s="282">
        <v>0</v>
      </c>
      <c r="L45" s="282">
        <v>0</v>
      </c>
      <c r="M45" s="282">
        <v>0</v>
      </c>
      <c r="N45" s="282">
        <v>0</v>
      </c>
      <c r="O45" s="284">
        <v>0</v>
      </c>
      <c r="P45" s="158">
        <f t="shared" si="6"/>
        <v>0</v>
      </c>
      <c r="Q45" s="285">
        <v>0</v>
      </c>
      <c r="R45" s="282">
        <v>0</v>
      </c>
      <c r="S45" s="286"/>
      <c r="T45" s="158">
        <f t="shared" si="12"/>
        <v>0</v>
      </c>
      <c r="U45" s="287">
        <v>0</v>
      </c>
      <c r="V45" s="288">
        <f t="shared" si="9"/>
        <v>0</v>
      </c>
      <c r="W45" s="289"/>
    </row>
    <row r="46" spans="1:23" ht="30" customHeight="1" x14ac:dyDescent="0.25">
      <c r="A46" s="303" t="s">
        <v>143</v>
      </c>
      <c r="B46" s="304"/>
      <c r="C46" s="272" t="s">
        <v>144</v>
      </c>
      <c r="D46" s="285">
        <v>0.42</v>
      </c>
      <c r="E46" s="285">
        <v>0.44</v>
      </c>
      <c r="F46" s="285">
        <v>42</v>
      </c>
      <c r="G46" s="285">
        <v>0.46</v>
      </c>
      <c r="H46" s="285">
        <v>0.47</v>
      </c>
      <c r="I46" s="285">
        <v>0.45</v>
      </c>
      <c r="J46" s="305">
        <v>0.46</v>
      </c>
      <c r="K46" s="285">
        <v>0.51</v>
      </c>
      <c r="L46" s="285">
        <v>0.38</v>
      </c>
      <c r="M46" s="285">
        <v>0.46</v>
      </c>
      <c r="N46" s="285">
        <v>0.46</v>
      </c>
      <c r="O46" s="284">
        <v>0</v>
      </c>
      <c r="P46" s="158">
        <f t="shared" si="6"/>
        <v>46.510000000000005</v>
      </c>
      <c r="Q46" s="285">
        <v>0</v>
      </c>
      <c r="R46" s="282">
        <v>0</v>
      </c>
      <c r="S46" s="286"/>
      <c r="T46" s="158">
        <f t="shared" si="12"/>
        <v>0</v>
      </c>
      <c r="U46" s="287">
        <v>0</v>
      </c>
      <c r="V46" s="288">
        <v>0</v>
      </c>
      <c r="W46" s="289"/>
    </row>
    <row r="47" spans="1:23" ht="42" customHeight="1" thickBot="1" x14ac:dyDescent="0.3">
      <c r="A47" s="306" t="s">
        <v>145</v>
      </c>
      <c r="B47" s="307"/>
      <c r="C47" s="308"/>
      <c r="D47" s="197">
        <v>230.4</v>
      </c>
      <c r="E47" s="309" t="s">
        <v>146</v>
      </c>
      <c r="F47" s="197">
        <v>229.6</v>
      </c>
      <c r="G47" s="197">
        <v>226.4</v>
      </c>
      <c r="H47" s="197">
        <v>234.5</v>
      </c>
      <c r="I47" s="197" t="s">
        <v>147</v>
      </c>
      <c r="J47" s="309">
        <v>231.7</v>
      </c>
      <c r="K47" s="197">
        <v>231.95</v>
      </c>
      <c r="L47" s="197">
        <v>234.05</v>
      </c>
      <c r="M47" s="197">
        <v>230.47</v>
      </c>
      <c r="N47" s="310">
        <v>229.2</v>
      </c>
      <c r="O47" s="311"/>
      <c r="P47" s="312"/>
      <c r="Q47" s="199"/>
      <c r="R47" s="176"/>
      <c r="S47" s="181"/>
      <c r="T47" s="312"/>
      <c r="U47" s="183"/>
      <c r="V47" s="184"/>
      <c r="W47" s="313"/>
    </row>
    <row r="48" spans="1:23" ht="30" customHeight="1" x14ac:dyDescent="0.25">
      <c r="A48" s="314" t="s">
        <v>148</v>
      </c>
      <c r="B48" s="315"/>
      <c r="C48" s="316" t="s">
        <v>142</v>
      </c>
      <c r="D48" s="317">
        <f>D49+D52</f>
        <v>42.84</v>
      </c>
      <c r="E48" s="317">
        <f t="shared" ref="E48:O48" si="13">E49+E52</f>
        <v>36.5</v>
      </c>
      <c r="F48" s="317">
        <f t="shared" si="13"/>
        <v>42.8</v>
      </c>
      <c r="G48" s="317">
        <f t="shared" si="13"/>
        <v>49.12</v>
      </c>
      <c r="H48" s="317">
        <f t="shared" si="13"/>
        <v>46.25</v>
      </c>
      <c r="I48" s="317">
        <f t="shared" si="13"/>
        <v>54.75</v>
      </c>
      <c r="J48" s="317">
        <f t="shared" si="13"/>
        <v>58</v>
      </c>
      <c r="K48" s="317">
        <f t="shared" si="13"/>
        <v>51.627000000000002</v>
      </c>
      <c r="L48" s="317">
        <f t="shared" si="13"/>
        <v>46</v>
      </c>
      <c r="M48" s="317">
        <f t="shared" si="13"/>
        <v>66.53</v>
      </c>
      <c r="N48" s="317">
        <f t="shared" si="13"/>
        <v>49.4</v>
      </c>
      <c r="O48" s="317">
        <f t="shared" si="13"/>
        <v>42</v>
      </c>
      <c r="P48" s="276">
        <f>SUM(D48:O48)</f>
        <v>585.81700000000001</v>
      </c>
      <c r="Q48" s="318">
        <f>Q49+Q52</f>
        <v>4.8600000000000003</v>
      </c>
      <c r="R48" s="317">
        <f>R49+R52</f>
        <v>4.8600000000000003</v>
      </c>
      <c r="S48" s="317">
        <f>S49+S52</f>
        <v>0</v>
      </c>
      <c r="T48" s="158">
        <f>SUM(Q48:S48)</f>
        <v>9.7200000000000006</v>
      </c>
      <c r="U48" s="279">
        <v>27.7</v>
      </c>
      <c r="V48" s="280">
        <f>P48+T48+U48</f>
        <v>623.23700000000008</v>
      </c>
      <c r="W48" s="281">
        <v>890</v>
      </c>
    </row>
    <row r="49" spans="1:23" ht="30" customHeight="1" x14ac:dyDescent="0.25">
      <c r="A49" s="319" t="s">
        <v>130</v>
      </c>
      <c r="B49" s="320" t="s">
        <v>149</v>
      </c>
      <c r="C49" s="143" t="s">
        <v>142</v>
      </c>
      <c r="D49" s="321">
        <v>42.84</v>
      </c>
      <c r="E49" s="321">
        <v>36.5</v>
      </c>
      <c r="F49" s="321">
        <v>42.8</v>
      </c>
      <c r="G49" s="321">
        <v>49.12</v>
      </c>
      <c r="H49" s="321">
        <v>46.25</v>
      </c>
      <c r="I49" s="321">
        <v>54.75</v>
      </c>
      <c r="J49" s="322">
        <v>58</v>
      </c>
      <c r="K49" s="321">
        <v>51.25</v>
      </c>
      <c r="L49" s="321">
        <v>46</v>
      </c>
      <c r="M49" s="321">
        <v>53.75</v>
      </c>
      <c r="N49" s="321">
        <v>49.4</v>
      </c>
      <c r="O49" s="323">
        <v>42</v>
      </c>
      <c r="P49" s="158">
        <f>SUM(D49:O49)</f>
        <v>572.66</v>
      </c>
      <c r="Q49" s="324">
        <v>0</v>
      </c>
      <c r="R49" s="321">
        <v>0</v>
      </c>
      <c r="S49" s="325"/>
      <c r="T49" s="158">
        <f t="shared" ref="T49:T56" si="14">SUM(Q49:S49)</f>
        <v>0</v>
      </c>
      <c r="U49" s="326">
        <v>0</v>
      </c>
      <c r="V49" s="327">
        <f>P49+T49+U49</f>
        <v>572.66</v>
      </c>
      <c r="W49" s="328"/>
    </row>
    <row r="50" spans="1:23" ht="30" customHeight="1" x14ac:dyDescent="0.25">
      <c r="A50" s="319"/>
      <c r="B50" s="329"/>
      <c r="C50" s="316" t="s">
        <v>138</v>
      </c>
      <c r="D50" s="321">
        <v>11.13</v>
      </c>
      <c r="E50" s="321">
        <v>8.81</v>
      </c>
      <c r="F50" s="321">
        <v>10.757999999999999</v>
      </c>
      <c r="G50" s="321">
        <v>10.86</v>
      </c>
      <c r="H50" s="321">
        <v>11.04</v>
      </c>
      <c r="I50" s="321">
        <v>12.03</v>
      </c>
      <c r="J50" s="322">
        <v>12.48</v>
      </c>
      <c r="K50" s="321" t="s">
        <v>150</v>
      </c>
      <c r="L50" s="321">
        <v>10.538</v>
      </c>
      <c r="M50" s="321"/>
      <c r="N50" s="321">
        <v>10.89</v>
      </c>
      <c r="O50" s="323">
        <v>14.59</v>
      </c>
      <c r="P50" s="158">
        <f>SUM(D50:O50)</f>
        <v>113.126</v>
      </c>
      <c r="Q50" s="324">
        <v>0</v>
      </c>
      <c r="R50" s="321">
        <v>0</v>
      </c>
      <c r="S50" s="325"/>
      <c r="T50" s="158">
        <f t="shared" si="14"/>
        <v>0</v>
      </c>
      <c r="U50" s="326">
        <v>0</v>
      </c>
      <c r="V50" s="327">
        <f>P50+T50+U50</f>
        <v>113.126</v>
      </c>
      <c r="W50" s="328"/>
    </row>
    <row r="51" spans="1:23" ht="30" customHeight="1" x14ac:dyDescent="0.25">
      <c r="A51" s="320"/>
      <c r="B51" s="330"/>
      <c r="C51" s="143" t="s">
        <v>139</v>
      </c>
      <c r="D51" s="321">
        <v>5.99</v>
      </c>
      <c r="E51" s="321">
        <v>5.18</v>
      </c>
      <c r="F51" s="321">
        <v>6.4589999999999996</v>
      </c>
      <c r="G51" s="321">
        <v>5.84</v>
      </c>
      <c r="H51" s="321">
        <v>6.07</v>
      </c>
      <c r="I51" s="321">
        <v>4.9400000000000004</v>
      </c>
      <c r="J51" s="322">
        <f>4.87+1.6</f>
        <v>6.4700000000000006</v>
      </c>
      <c r="K51" s="321">
        <v>6.07</v>
      </c>
      <c r="L51" s="321">
        <v>5.79</v>
      </c>
      <c r="M51" s="321"/>
      <c r="N51" s="321">
        <v>4.32</v>
      </c>
      <c r="O51" s="323">
        <v>7.35</v>
      </c>
      <c r="P51" s="331"/>
      <c r="Q51" s="324">
        <v>0</v>
      </c>
      <c r="R51" s="321">
        <v>0</v>
      </c>
      <c r="S51" s="325"/>
      <c r="T51" s="158">
        <f t="shared" si="14"/>
        <v>0</v>
      </c>
      <c r="U51" s="326"/>
      <c r="V51" s="327"/>
      <c r="W51" s="332"/>
    </row>
    <row r="52" spans="1:23" ht="30" customHeight="1" x14ac:dyDescent="0.25">
      <c r="A52" s="333" t="s">
        <v>140</v>
      </c>
      <c r="B52" s="334" t="s">
        <v>149</v>
      </c>
      <c r="C52" s="335" t="s">
        <v>142</v>
      </c>
      <c r="D52" s="336"/>
      <c r="E52" s="337"/>
      <c r="F52" s="337"/>
      <c r="G52" s="336"/>
      <c r="H52" s="337"/>
      <c r="I52" s="336"/>
      <c r="J52" s="338"/>
      <c r="K52" s="336">
        <v>0.377</v>
      </c>
      <c r="L52" s="337"/>
      <c r="M52" s="336">
        <v>12.78</v>
      </c>
      <c r="N52" s="337"/>
      <c r="O52" s="339"/>
      <c r="P52" s="331"/>
      <c r="Q52" s="337">
        <v>4.8600000000000003</v>
      </c>
      <c r="R52" s="336">
        <v>4.8600000000000003</v>
      </c>
      <c r="S52" s="340"/>
      <c r="T52" s="158">
        <f t="shared" si="14"/>
        <v>9.7200000000000006</v>
      </c>
      <c r="U52" s="326"/>
      <c r="V52" s="327"/>
      <c r="W52" s="332"/>
    </row>
    <row r="53" spans="1:23" ht="30" customHeight="1" x14ac:dyDescent="0.25">
      <c r="A53" s="334"/>
      <c r="B53" s="341"/>
      <c r="C53" s="342" t="s">
        <v>138</v>
      </c>
      <c r="D53" s="336"/>
      <c r="E53" s="337"/>
      <c r="F53" s="337"/>
      <c r="G53" s="336"/>
      <c r="H53" s="337"/>
      <c r="I53" s="336"/>
      <c r="J53" s="338"/>
      <c r="K53" s="337"/>
      <c r="L53" s="337"/>
      <c r="M53" s="336"/>
      <c r="N53" s="337"/>
      <c r="O53" s="339"/>
      <c r="P53" s="331"/>
      <c r="Q53" s="337">
        <v>3.94</v>
      </c>
      <c r="R53" s="336">
        <v>3.94</v>
      </c>
      <c r="S53" s="340"/>
      <c r="T53" s="158">
        <f t="shared" si="14"/>
        <v>7.88</v>
      </c>
      <c r="U53" s="326"/>
      <c r="V53" s="327"/>
      <c r="W53" s="332"/>
    </row>
    <row r="54" spans="1:23" ht="30" customHeight="1" x14ac:dyDescent="0.25">
      <c r="A54" s="334"/>
      <c r="B54" s="341"/>
      <c r="C54" s="335" t="s">
        <v>139</v>
      </c>
      <c r="D54" s="336"/>
      <c r="E54" s="337"/>
      <c r="F54" s="337"/>
      <c r="G54" s="336"/>
      <c r="H54" s="337"/>
      <c r="I54" s="336"/>
      <c r="J54" s="338"/>
      <c r="K54" s="337"/>
      <c r="L54" s="337"/>
      <c r="M54" s="336"/>
      <c r="N54" s="337"/>
      <c r="O54" s="339"/>
      <c r="P54" s="331"/>
      <c r="Q54" s="337">
        <v>4.66</v>
      </c>
      <c r="R54" s="336">
        <v>4.66</v>
      </c>
      <c r="S54" s="340"/>
      <c r="T54" s="158">
        <f t="shared" si="14"/>
        <v>9.32</v>
      </c>
      <c r="U54" s="326"/>
      <c r="V54" s="327"/>
      <c r="W54" s="332"/>
    </row>
    <row r="55" spans="1:23" ht="30" customHeight="1" x14ac:dyDescent="0.25">
      <c r="A55" s="343" t="s">
        <v>151</v>
      </c>
      <c r="B55" s="344"/>
      <c r="C55" s="143" t="s">
        <v>139</v>
      </c>
      <c r="D55" s="321"/>
      <c r="E55" s="324"/>
      <c r="F55" s="324"/>
      <c r="G55" s="321"/>
      <c r="H55" s="324"/>
      <c r="I55" s="321"/>
      <c r="J55" s="322"/>
      <c r="K55" s="321">
        <v>40.24</v>
      </c>
      <c r="L55" s="324"/>
      <c r="M55" s="321">
        <v>58</v>
      </c>
      <c r="N55" s="324"/>
      <c r="O55" s="323"/>
      <c r="P55" s="331"/>
      <c r="Q55" s="345"/>
      <c r="R55" s="346"/>
      <c r="S55" s="325"/>
      <c r="T55" s="158">
        <f t="shared" si="14"/>
        <v>0</v>
      </c>
      <c r="U55" s="326"/>
      <c r="V55" s="327"/>
      <c r="W55" s="332"/>
    </row>
    <row r="56" spans="1:23" ht="30" customHeight="1" thickBot="1" x14ac:dyDescent="0.3">
      <c r="A56" s="347" t="s">
        <v>152</v>
      </c>
      <c r="B56" s="348"/>
      <c r="C56" s="349" t="s">
        <v>142</v>
      </c>
      <c r="D56" s="321">
        <v>0</v>
      </c>
      <c r="E56" s="321">
        <v>0</v>
      </c>
      <c r="F56" s="321">
        <v>1.2</v>
      </c>
      <c r="G56" s="321">
        <v>0</v>
      </c>
      <c r="H56" s="321">
        <v>0</v>
      </c>
      <c r="I56" s="321">
        <v>0</v>
      </c>
      <c r="J56" s="321">
        <v>0</v>
      </c>
      <c r="K56" s="321">
        <v>0</v>
      </c>
      <c r="L56" s="321">
        <v>0</v>
      </c>
      <c r="M56" s="321">
        <v>0</v>
      </c>
      <c r="N56" s="321">
        <v>0</v>
      </c>
      <c r="O56" s="323">
        <v>0</v>
      </c>
      <c r="P56" s="331">
        <f>SUM(D56:O56)</f>
        <v>1.2</v>
      </c>
      <c r="Q56" s="350">
        <v>0</v>
      </c>
      <c r="R56" s="321">
        <v>0</v>
      </c>
      <c r="S56" s="325"/>
      <c r="T56" s="158">
        <f t="shared" si="14"/>
        <v>0</v>
      </c>
      <c r="U56" s="326">
        <v>0</v>
      </c>
      <c r="V56" s="327">
        <f>P56+T56+U56</f>
        <v>1.2</v>
      </c>
      <c r="W56" s="332"/>
    </row>
    <row r="57" spans="1:23" ht="44.25" customHeight="1" x14ac:dyDescent="0.25">
      <c r="A57" s="351" t="s">
        <v>153</v>
      </c>
      <c r="B57" s="352">
        <v>14</v>
      </c>
      <c r="C57" s="353" t="s">
        <v>154</v>
      </c>
      <c r="D57" s="354">
        <v>236</v>
      </c>
      <c r="E57" s="354"/>
      <c r="F57" s="354"/>
      <c r="G57" s="354"/>
      <c r="H57" s="354"/>
      <c r="I57" s="354"/>
      <c r="J57" s="354">
        <v>236</v>
      </c>
      <c r="K57" s="354"/>
      <c r="L57" s="355"/>
      <c r="M57" s="354">
        <v>236</v>
      </c>
      <c r="N57" s="354">
        <v>236</v>
      </c>
      <c r="O57" s="356"/>
      <c r="P57" s="357">
        <f>SUM(D57:N57)</f>
        <v>944</v>
      </c>
      <c r="Q57" s="358"/>
      <c r="R57" s="355"/>
      <c r="S57" s="359"/>
      <c r="T57" s="158">
        <f>SUM(Q57:R57)</f>
        <v>0</v>
      </c>
      <c r="U57" s="360"/>
      <c r="V57" s="361">
        <f>P57+T57</f>
        <v>944</v>
      </c>
      <c r="W57" s="362" t="s">
        <v>155</v>
      </c>
    </row>
    <row r="58" spans="1:23" ht="30" customHeight="1" x14ac:dyDescent="0.25">
      <c r="A58" s="363" t="s">
        <v>156</v>
      </c>
      <c r="B58" s="364" t="s">
        <v>157</v>
      </c>
      <c r="C58" s="365" t="s">
        <v>158</v>
      </c>
      <c r="D58" s="366">
        <f>D59+D60+D61+D62</f>
        <v>264.3</v>
      </c>
      <c r="E58" s="366">
        <f t="shared" ref="E58:J58" si="15">E59+E60+E61+E62</f>
        <v>217.73000000000002</v>
      </c>
      <c r="F58" s="366">
        <f>SUM(F59:F66)</f>
        <v>495</v>
      </c>
      <c r="G58" s="366">
        <f>SUM(G59:G66)</f>
        <v>386</v>
      </c>
      <c r="H58" s="366">
        <f t="shared" si="15"/>
        <v>326.3</v>
      </c>
      <c r="I58" s="366">
        <f t="shared" si="15"/>
        <v>297.39999999999998</v>
      </c>
      <c r="J58" s="366">
        <f t="shared" si="15"/>
        <v>290.60000000000002</v>
      </c>
      <c r="K58" s="366">
        <f>SUM(K59:K66)</f>
        <v>356.4</v>
      </c>
      <c r="L58" s="366">
        <f>L59+L60+L61+L62</f>
        <v>260</v>
      </c>
      <c r="M58" s="366">
        <f>SUM(M59:M66)</f>
        <v>339</v>
      </c>
      <c r="N58" s="366">
        <f>SUM(N59:N66)</f>
        <v>258</v>
      </c>
      <c r="O58" s="367">
        <f t="shared" ref="O58" si="16">O59+O60+O61+O62</f>
        <v>330</v>
      </c>
      <c r="P58" s="171">
        <f t="shared" ref="P58:P69" si="17">SUM(D58:O58)</f>
        <v>3820.73</v>
      </c>
      <c r="Q58" s="368">
        <f t="shared" ref="Q58:S58" si="18">SUM(Q59:Q66)</f>
        <v>900</v>
      </c>
      <c r="R58" s="369">
        <f t="shared" si="18"/>
        <v>900</v>
      </c>
      <c r="S58" s="370">
        <f t="shared" si="18"/>
        <v>0</v>
      </c>
      <c r="T58" s="171">
        <f t="shared" ref="T58" si="19">T59+T60+T61+T62</f>
        <v>1400</v>
      </c>
      <c r="U58" s="371">
        <f>U59+U60+U61+U62</f>
        <v>410</v>
      </c>
      <c r="V58" s="372">
        <f>P57+P58+T58+U58</f>
        <v>6574.73</v>
      </c>
      <c r="W58" s="373">
        <v>7456.9</v>
      </c>
    </row>
    <row r="59" spans="1:23" ht="30" customHeight="1" x14ac:dyDescent="0.25">
      <c r="A59" s="363" t="s">
        <v>130</v>
      </c>
      <c r="B59" s="364" t="s">
        <v>159</v>
      </c>
      <c r="C59" s="365" t="s">
        <v>158</v>
      </c>
      <c r="D59" s="366">
        <v>37.200000000000003</v>
      </c>
      <c r="E59" s="366">
        <v>43.82</v>
      </c>
      <c r="F59" s="366">
        <v>37</v>
      </c>
      <c r="G59" s="366">
        <v>37</v>
      </c>
      <c r="H59" s="366">
        <v>71.2</v>
      </c>
      <c r="I59" s="366">
        <v>32.700000000000003</v>
      </c>
      <c r="J59" s="366">
        <v>37.200000000000003</v>
      </c>
      <c r="K59" s="366">
        <v>41.8</v>
      </c>
      <c r="L59" s="366">
        <v>37</v>
      </c>
      <c r="M59" s="366">
        <v>31.4</v>
      </c>
      <c r="N59" s="366">
        <v>21</v>
      </c>
      <c r="O59" s="367">
        <v>60</v>
      </c>
      <c r="P59" s="171">
        <f t="shared" si="17"/>
        <v>487.32</v>
      </c>
      <c r="Q59" s="374">
        <v>80</v>
      </c>
      <c r="R59" s="366">
        <v>80</v>
      </c>
      <c r="S59" s="375">
        <v>0</v>
      </c>
      <c r="T59" s="171">
        <f t="shared" ref="T59:T66" si="20">SUM(Q59:S59)</f>
        <v>160</v>
      </c>
      <c r="U59" s="371">
        <v>90</v>
      </c>
      <c r="V59" s="376">
        <f>P59+T59+U59</f>
        <v>737.31999999999994</v>
      </c>
      <c r="W59" s="373"/>
    </row>
    <row r="60" spans="1:23" ht="30" customHeight="1" x14ac:dyDescent="0.25">
      <c r="A60" s="363"/>
      <c r="B60" s="364" t="s">
        <v>160</v>
      </c>
      <c r="C60" s="365" t="s">
        <v>158</v>
      </c>
      <c r="D60" s="366">
        <v>227.1</v>
      </c>
      <c r="E60" s="366">
        <v>156.58000000000001</v>
      </c>
      <c r="F60" s="366">
        <v>372</v>
      </c>
      <c r="G60" s="366">
        <v>214</v>
      </c>
      <c r="H60" s="366">
        <v>255.1</v>
      </c>
      <c r="I60" s="366">
        <v>264.7</v>
      </c>
      <c r="J60" s="366">
        <v>253.4</v>
      </c>
      <c r="K60" s="366">
        <v>216.6</v>
      </c>
      <c r="L60" s="366">
        <v>223</v>
      </c>
      <c r="M60" s="366">
        <v>228.6</v>
      </c>
      <c r="N60" s="366">
        <v>208</v>
      </c>
      <c r="O60" s="367">
        <v>270</v>
      </c>
      <c r="P60" s="171">
        <f t="shared" si="17"/>
        <v>2889.08</v>
      </c>
      <c r="Q60" s="374">
        <v>620</v>
      </c>
      <c r="R60" s="366">
        <v>620</v>
      </c>
      <c r="S60" s="375">
        <v>0</v>
      </c>
      <c r="T60" s="171">
        <f t="shared" si="20"/>
        <v>1240</v>
      </c>
      <c r="U60" s="371">
        <v>320</v>
      </c>
      <c r="V60" s="376">
        <f>P60+T60+U60</f>
        <v>4449.08</v>
      </c>
      <c r="W60" s="120"/>
    </row>
    <row r="61" spans="1:23" ht="30" customHeight="1" x14ac:dyDescent="0.25">
      <c r="A61" s="363"/>
      <c r="B61" s="364" t="s">
        <v>161</v>
      </c>
      <c r="C61" s="365" t="s">
        <v>158</v>
      </c>
      <c r="D61" s="366">
        <v>0</v>
      </c>
      <c r="E61" s="366">
        <v>17.329999999999998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0</v>
      </c>
      <c r="M61" s="366">
        <v>0</v>
      </c>
      <c r="N61" s="366">
        <v>7</v>
      </c>
      <c r="O61" s="367">
        <v>0</v>
      </c>
      <c r="P61" s="171">
        <f t="shared" si="17"/>
        <v>24.33</v>
      </c>
      <c r="Q61" s="374">
        <v>0</v>
      </c>
      <c r="R61" s="366">
        <v>0</v>
      </c>
      <c r="S61" s="375">
        <v>0</v>
      </c>
      <c r="T61" s="171">
        <f t="shared" si="20"/>
        <v>0</v>
      </c>
      <c r="U61" s="371">
        <v>0</v>
      </c>
      <c r="V61" s="376">
        <f>P61+T61+U61</f>
        <v>24.33</v>
      </c>
      <c r="W61" s="120"/>
    </row>
    <row r="62" spans="1:23" ht="30" customHeight="1" x14ac:dyDescent="0.25">
      <c r="A62" s="377"/>
      <c r="B62" s="378" t="s">
        <v>162</v>
      </c>
      <c r="C62" s="379" t="s">
        <v>158</v>
      </c>
      <c r="D62" s="380">
        <v>0</v>
      </c>
      <c r="E62" s="380">
        <v>0</v>
      </c>
      <c r="F62" s="380">
        <v>0</v>
      </c>
      <c r="G62" s="380">
        <v>0</v>
      </c>
      <c r="H62" s="380">
        <v>0</v>
      </c>
      <c r="I62" s="380">
        <v>0</v>
      </c>
      <c r="J62" s="380">
        <v>0</v>
      </c>
      <c r="K62" s="380">
        <v>0</v>
      </c>
      <c r="L62" s="380">
        <v>0</v>
      </c>
      <c r="M62" s="380">
        <v>0</v>
      </c>
      <c r="N62" s="380">
        <v>0</v>
      </c>
      <c r="O62" s="381">
        <v>0</v>
      </c>
      <c r="P62" s="382">
        <f t="shared" si="17"/>
        <v>0</v>
      </c>
      <c r="Q62" s="383">
        <v>0</v>
      </c>
      <c r="R62" s="380">
        <v>0</v>
      </c>
      <c r="S62" s="384">
        <v>0</v>
      </c>
      <c r="T62" s="382">
        <f t="shared" si="20"/>
        <v>0</v>
      </c>
      <c r="U62" s="385">
        <v>0</v>
      </c>
      <c r="V62" s="386">
        <f>P62+T62+U62</f>
        <v>0</v>
      </c>
      <c r="W62" s="387"/>
    </row>
    <row r="63" spans="1:23" ht="30" customHeight="1" x14ac:dyDescent="0.25">
      <c r="A63" s="388" t="s">
        <v>134</v>
      </c>
      <c r="B63" s="389" t="s">
        <v>159</v>
      </c>
      <c r="C63" s="390" t="s">
        <v>158</v>
      </c>
      <c r="D63" s="391">
        <v>0</v>
      </c>
      <c r="E63" s="391">
        <v>0</v>
      </c>
      <c r="F63" s="391">
        <v>0</v>
      </c>
      <c r="G63" s="391">
        <v>0</v>
      </c>
      <c r="H63" s="391">
        <v>0</v>
      </c>
      <c r="I63" s="391">
        <v>0</v>
      </c>
      <c r="J63" s="391">
        <v>0</v>
      </c>
      <c r="K63" s="391">
        <v>1</v>
      </c>
      <c r="L63" s="391">
        <v>0</v>
      </c>
      <c r="M63" s="391">
        <v>0</v>
      </c>
      <c r="N63" s="391">
        <v>0</v>
      </c>
      <c r="O63" s="392">
        <v>0</v>
      </c>
      <c r="P63" s="171">
        <f t="shared" si="17"/>
        <v>1</v>
      </c>
      <c r="Q63" s="393">
        <v>20</v>
      </c>
      <c r="R63" s="394">
        <v>20</v>
      </c>
      <c r="S63" s="395">
        <v>0</v>
      </c>
      <c r="T63" s="171">
        <f t="shared" si="20"/>
        <v>40</v>
      </c>
      <c r="U63" s="396">
        <v>0</v>
      </c>
      <c r="V63" s="397">
        <f t="shared" ref="V63:V66" si="21">P63+T63+U63</f>
        <v>41</v>
      </c>
      <c r="W63" s="120"/>
    </row>
    <row r="64" spans="1:23" ht="30" customHeight="1" x14ac:dyDescent="0.25">
      <c r="A64" s="388"/>
      <c r="B64" s="389" t="s">
        <v>160</v>
      </c>
      <c r="C64" s="390" t="s">
        <v>158</v>
      </c>
      <c r="D64" s="391">
        <v>0</v>
      </c>
      <c r="E64" s="391">
        <v>0</v>
      </c>
      <c r="F64" s="391">
        <v>86</v>
      </c>
      <c r="G64" s="391">
        <v>0</v>
      </c>
      <c r="H64" s="391">
        <v>0</v>
      </c>
      <c r="I64" s="391">
        <v>0</v>
      </c>
      <c r="J64" s="391">
        <v>0</v>
      </c>
      <c r="K64" s="391">
        <v>97</v>
      </c>
      <c r="L64" s="391">
        <v>0</v>
      </c>
      <c r="M64" s="391">
        <v>0</v>
      </c>
      <c r="N64" s="391">
        <v>22</v>
      </c>
      <c r="O64" s="392">
        <v>0</v>
      </c>
      <c r="P64" s="171">
        <f t="shared" si="17"/>
        <v>205</v>
      </c>
      <c r="Q64" s="393">
        <v>180</v>
      </c>
      <c r="R64" s="394">
        <v>180</v>
      </c>
      <c r="S64" s="395">
        <v>0</v>
      </c>
      <c r="T64" s="171">
        <f t="shared" si="20"/>
        <v>360</v>
      </c>
      <c r="U64" s="396">
        <v>0</v>
      </c>
      <c r="V64" s="397">
        <f t="shared" si="21"/>
        <v>565</v>
      </c>
      <c r="W64" s="120"/>
    </row>
    <row r="65" spans="1:23" ht="30" customHeight="1" x14ac:dyDescent="0.25">
      <c r="A65" s="388"/>
      <c r="B65" s="389" t="s">
        <v>161</v>
      </c>
      <c r="C65" s="390" t="s">
        <v>158</v>
      </c>
      <c r="D65" s="391">
        <v>0</v>
      </c>
      <c r="E65" s="391">
        <v>0</v>
      </c>
      <c r="F65" s="391">
        <v>0</v>
      </c>
      <c r="G65" s="391">
        <v>135</v>
      </c>
      <c r="H65" s="391">
        <v>0</v>
      </c>
      <c r="I65" s="391">
        <v>0</v>
      </c>
      <c r="J65" s="391">
        <v>0</v>
      </c>
      <c r="K65" s="391">
        <v>0</v>
      </c>
      <c r="L65" s="391">
        <v>0</v>
      </c>
      <c r="M65" s="391">
        <v>79</v>
      </c>
      <c r="N65" s="391">
        <v>0</v>
      </c>
      <c r="O65" s="392">
        <v>0</v>
      </c>
      <c r="P65" s="171">
        <f t="shared" si="17"/>
        <v>214</v>
      </c>
      <c r="Q65" s="393">
        <v>0</v>
      </c>
      <c r="R65" s="394">
        <v>0</v>
      </c>
      <c r="S65" s="395">
        <v>0</v>
      </c>
      <c r="T65" s="171">
        <f t="shared" si="20"/>
        <v>0</v>
      </c>
      <c r="U65" s="396">
        <v>0</v>
      </c>
      <c r="V65" s="397">
        <f t="shared" si="21"/>
        <v>214</v>
      </c>
      <c r="W65" s="120"/>
    </row>
    <row r="66" spans="1:23" ht="30" customHeight="1" thickBot="1" x14ac:dyDescent="0.3">
      <c r="A66" s="398"/>
      <c r="B66" s="399" t="s">
        <v>162</v>
      </c>
      <c r="C66" s="400" t="s">
        <v>158</v>
      </c>
      <c r="D66" s="391">
        <v>0</v>
      </c>
      <c r="E66" s="391">
        <v>0</v>
      </c>
      <c r="F66" s="391">
        <v>0</v>
      </c>
      <c r="G66" s="391">
        <v>0</v>
      </c>
      <c r="H66" s="391">
        <v>0</v>
      </c>
      <c r="I66" s="391">
        <v>0</v>
      </c>
      <c r="J66" s="391">
        <v>0</v>
      </c>
      <c r="K66" s="391">
        <v>0</v>
      </c>
      <c r="L66" s="391">
        <v>0</v>
      </c>
      <c r="M66" s="391">
        <v>0</v>
      </c>
      <c r="N66" s="391">
        <v>0</v>
      </c>
      <c r="O66" s="401">
        <v>0</v>
      </c>
      <c r="P66" s="178">
        <f t="shared" si="17"/>
        <v>0</v>
      </c>
      <c r="Q66" s="402">
        <v>0</v>
      </c>
      <c r="R66" s="403">
        <v>0</v>
      </c>
      <c r="S66" s="404">
        <v>0</v>
      </c>
      <c r="T66" s="178">
        <f t="shared" si="20"/>
        <v>0</v>
      </c>
      <c r="U66" s="396">
        <v>0</v>
      </c>
      <c r="V66" s="397">
        <f t="shared" si="21"/>
        <v>0</v>
      </c>
      <c r="W66" s="405"/>
    </row>
    <row r="67" spans="1:23" ht="30" customHeight="1" x14ac:dyDescent="0.25">
      <c r="A67" s="406" t="s">
        <v>163</v>
      </c>
      <c r="B67" s="407" t="s">
        <v>164</v>
      </c>
      <c r="C67" s="408" t="s">
        <v>165</v>
      </c>
      <c r="D67" s="409">
        <v>145</v>
      </c>
      <c r="E67" s="409">
        <v>107</v>
      </c>
      <c r="F67" s="409">
        <v>120</v>
      </c>
      <c r="G67" s="409">
        <v>141</v>
      </c>
      <c r="H67" s="409">
        <v>135</v>
      </c>
      <c r="I67" s="409">
        <v>160</v>
      </c>
      <c r="J67" s="409">
        <v>166</v>
      </c>
      <c r="K67" s="409">
        <v>144</v>
      </c>
      <c r="L67" s="409">
        <v>134</v>
      </c>
      <c r="M67" s="409">
        <v>154</v>
      </c>
      <c r="N67" s="409">
        <v>137</v>
      </c>
      <c r="O67" s="410">
        <v>130</v>
      </c>
      <c r="P67" s="411">
        <f t="shared" si="17"/>
        <v>1673</v>
      </c>
      <c r="Q67" s="412">
        <v>11</v>
      </c>
      <c r="R67" s="409">
        <v>11</v>
      </c>
      <c r="S67" s="413"/>
      <c r="T67" s="117">
        <f>SUM(Q67:R67)</f>
        <v>22</v>
      </c>
      <c r="U67" s="414">
        <v>125</v>
      </c>
      <c r="V67" s="415">
        <f>P67+T67+U67</f>
        <v>1820</v>
      </c>
      <c r="W67" s="416"/>
    </row>
    <row r="68" spans="1:23" ht="30" customHeight="1" x14ac:dyDescent="0.25">
      <c r="A68" s="417" t="s">
        <v>166</v>
      </c>
      <c r="B68" s="418" t="s">
        <v>167</v>
      </c>
      <c r="C68" s="419" t="s">
        <v>168</v>
      </c>
      <c r="D68" s="420">
        <f>D15</f>
        <v>142</v>
      </c>
      <c r="E68" s="420">
        <f t="shared" ref="E68:O68" si="22">E15</f>
        <v>104</v>
      </c>
      <c r="F68" s="420">
        <f t="shared" si="22"/>
        <v>120</v>
      </c>
      <c r="G68" s="420">
        <f t="shared" si="22"/>
        <v>135</v>
      </c>
      <c r="H68" s="420">
        <f t="shared" si="22"/>
        <v>131</v>
      </c>
      <c r="I68" s="420">
        <f t="shared" si="22"/>
        <v>156</v>
      </c>
      <c r="J68" s="420">
        <f t="shared" si="22"/>
        <v>164</v>
      </c>
      <c r="K68" s="420">
        <f t="shared" si="22"/>
        <v>144</v>
      </c>
      <c r="L68" s="420">
        <f t="shared" si="22"/>
        <v>131</v>
      </c>
      <c r="M68" s="420">
        <f t="shared" si="22"/>
        <v>144</v>
      </c>
      <c r="N68" s="420">
        <f t="shared" si="22"/>
        <v>137</v>
      </c>
      <c r="O68" s="421">
        <f t="shared" si="22"/>
        <v>170</v>
      </c>
      <c r="P68" s="422">
        <f t="shared" si="17"/>
        <v>1678</v>
      </c>
      <c r="Q68" s="421">
        <v>0</v>
      </c>
      <c r="R68" s="420">
        <v>0</v>
      </c>
      <c r="S68" s="423"/>
      <c r="T68" s="133">
        <f>SUM(Q68:R68)</f>
        <v>0</v>
      </c>
      <c r="U68" s="424">
        <v>2</v>
      </c>
      <c r="V68" s="425">
        <f>P68+T68+U68</f>
        <v>1680</v>
      </c>
      <c r="W68" s="426"/>
    </row>
    <row r="69" spans="1:23" ht="30" customHeight="1" thickBot="1" x14ac:dyDescent="0.3">
      <c r="A69" s="427" t="s">
        <v>169</v>
      </c>
      <c r="B69" s="428" t="s">
        <v>170</v>
      </c>
      <c r="C69" s="429" t="s">
        <v>168</v>
      </c>
      <c r="D69" s="430">
        <v>4</v>
      </c>
      <c r="E69" s="430">
        <v>3</v>
      </c>
      <c r="F69" s="430">
        <v>4</v>
      </c>
      <c r="G69" s="430">
        <v>4</v>
      </c>
      <c r="H69" s="430">
        <v>4</v>
      </c>
      <c r="I69" s="430">
        <v>4</v>
      </c>
      <c r="J69" s="430">
        <v>4</v>
      </c>
      <c r="K69" s="430">
        <v>4</v>
      </c>
      <c r="L69" s="430">
        <v>4</v>
      </c>
      <c r="M69" s="430">
        <v>4</v>
      </c>
      <c r="N69" s="430">
        <v>4</v>
      </c>
      <c r="O69" s="431">
        <v>5</v>
      </c>
      <c r="P69" s="432">
        <f t="shared" si="17"/>
        <v>48</v>
      </c>
      <c r="Q69" s="433">
        <v>1</v>
      </c>
      <c r="R69" s="430">
        <v>1</v>
      </c>
      <c r="S69" s="434"/>
      <c r="T69" s="435">
        <f>SUM(Q69:R69)</f>
        <v>2</v>
      </c>
      <c r="U69" s="436">
        <v>4</v>
      </c>
      <c r="V69" s="437">
        <f>P69+T69+U69</f>
        <v>54</v>
      </c>
      <c r="W69" s="438"/>
    </row>
    <row r="70" spans="1:23" x14ac:dyDescent="0.25">
      <c r="A70" s="4" t="s">
        <v>104</v>
      </c>
      <c r="B70" s="439" t="s">
        <v>104</v>
      </c>
    </row>
    <row r="76" spans="1:23" x14ac:dyDescent="0.25">
      <c r="C76" s="441"/>
    </row>
    <row r="78" spans="1:23" x14ac:dyDescent="0.25">
      <c r="E78" s="442"/>
      <c r="F78" s="442"/>
    </row>
  </sheetData>
  <mergeCells count="29">
    <mergeCell ref="A56:B56"/>
    <mergeCell ref="A28:C28"/>
    <mergeCell ref="A29:C29"/>
    <mergeCell ref="A30:C30"/>
    <mergeCell ref="A46:B46"/>
    <mergeCell ref="A47:B47"/>
    <mergeCell ref="A55:B55"/>
    <mergeCell ref="A17:B17"/>
    <mergeCell ref="A18:B18"/>
    <mergeCell ref="A19:B19"/>
    <mergeCell ref="A20:B20"/>
    <mergeCell ref="A21:B21"/>
    <mergeCell ref="A22:B22"/>
    <mergeCell ref="A9:A10"/>
    <mergeCell ref="B9:C9"/>
    <mergeCell ref="B10:C10"/>
    <mergeCell ref="A11:C11"/>
    <mergeCell ref="A12:C12"/>
    <mergeCell ref="A16:B16"/>
    <mergeCell ref="A1:W1"/>
    <mergeCell ref="A2:C2"/>
    <mergeCell ref="V2:V12"/>
    <mergeCell ref="W2:W12"/>
    <mergeCell ref="A3:C3"/>
    <mergeCell ref="A4:C4"/>
    <mergeCell ref="A5:C5"/>
    <mergeCell ref="A6:C6"/>
    <mergeCell ref="A7:C7"/>
    <mergeCell ref="A8:C8"/>
  </mergeCells>
  <pageMargins left="0" right="0" top="0" bottom="0" header="0" footer="0"/>
  <pageSetup paperSize="8" scale="4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Sheet1</vt:lpstr>
      <vt:lpstr> нагрузки по ст 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Olga Gemonova</cp:lastModifiedBy>
  <dcterms:created xsi:type="dcterms:W3CDTF">2015-06-05T18:17:20Z</dcterms:created>
  <dcterms:modified xsi:type="dcterms:W3CDTF">2026-06-17T11:10:02Z</dcterms:modified>
</cp:coreProperties>
</file>